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xr:revisionPtr revIDLastSave="0" documentId="13_ncr:1_{C9A8DBE0-B98E-4329-B672-EAE9A4368D55}" xr6:coauthVersionLast="47" xr6:coauthVersionMax="47" xr10:uidLastSave="{00000000-0000-0000-0000-000000000000}"/>
  <bookViews>
    <workbookView xWindow="-120" yWindow="-120" windowWidth="29040" windowHeight="15840" xr2:uid="{00000000-000D-0000-FFFF-FFFF00000000}"/>
  </bookViews>
  <sheets>
    <sheet name="Intro" sheetId="20" r:id="rId1"/>
    <sheet name="File structure" sheetId="19" r:id="rId2"/>
    <sheet name="Structure" sheetId="5" r:id="rId3"/>
    <sheet name="Type 1 - Transport network" sheetId="6" r:id="rId4"/>
    <sheet name="Type 2 - Distribution network" sheetId="11" r:id="rId5"/>
    <sheet name="Type 1 - Overall cost curve" sheetId="17" r:id="rId6"/>
    <sheet name="Type 1 - Detailed cost curve" sheetId="18" r:id="rId7"/>
    <sheet name="Type 1 - National costs" sheetId="16" r:id="rId8"/>
  </sheets>
  <definedNames>
    <definedName name="_xlnm._FilterDatabase" localSheetId="3" hidden="1">'Type 1 - Transport network'!$BQ$3:$CA$1380</definedName>
    <definedName name="_xlnm._FilterDatabase" localSheetId="4" hidden="1">'Type 2 - Distribution network'!$B$2:$AI$54</definedName>
    <definedName name="Conv_ktoe_to_GWh">11.63</definedName>
  </definedNames>
  <calcPr calcId="19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4" i="11" l="1"/>
  <c r="AZ4" i="11"/>
  <c r="BH4" i="11"/>
  <c r="BK4" i="11"/>
  <c r="AK4" i="11"/>
  <c r="AL4" i="11"/>
  <c r="AM4" i="11"/>
  <c r="AN4" i="11"/>
  <c r="AO4" i="11"/>
  <c r="AP4" i="11"/>
  <c r="AQ4" i="11"/>
  <c r="AS4" i="11"/>
  <c r="AT4" i="11"/>
  <c r="AU4" i="11"/>
  <c r="AV4" i="11"/>
  <c r="AW4" i="11"/>
  <c r="AX4" i="11"/>
  <c r="AY4" i="11"/>
  <c r="BA4" i="11"/>
  <c r="BB4" i="11"/>
  <c r="BC4" i="11"/>
  <c r="BD4" i="11"/>
  <c r="BE4" i="11"/>
  <c r="BF4" i="11"/>
  <c r="BG4" i="11"/>
  <c r="BI4" i="11"/>
  <c r="BJ4" i="11"/>
  <c r="AL5" i="11"/>
  <c r="AT5" i="11"/>
  <c r="BB5" i="11"/>
  <c r="BE5" i="11"/>
  <c r="BI5" i="11"/>
  <c r="BJ5" i="11"/>
  <c r="BK5" i="11"/>
  <c r="AK5" i="11"/>
  <c r="AM5" i="11"/>
  <c r="AN5" i="11"/>
  <c r="AO5" i="11"/>
  <c r="AP5" i="11"/>
  <c r="AQ5" i="11"/>
  <c r="AR5" i="11"/>
  <c r="AS5" i="11"/>
  <c r="AU5" i="11"/>
  <c r="AV5" i="11"/>
  <c r="AW5" i="11"/>
  <c r="AX5" i="11"/>
  <c r="AY5" i="11"/>
  <c r="AZ5" i="11"/>
  <c r="BA5" i="11"/>
  <c r="BC5" i="11"/>
  <c r="BD5" i="11"/>
  <c r="BF5" i="11"/>
  <c r="BG5" i="11"/>
  <c r="BH5" i="11"/>
  <c r="AN6" i="11"/>
  <c r="AV6" i="11"/>
  <c r="BD6" i="11"/>
  <c r="BJ6" i="11"/>
  <c r="BK6" i="11"/>
  <c r="AK6" i="11"/>
  <c r="AL6" i="11"/>
  <c r="AM6" i="11"/>
  <c r="AO6" i="11"/>
  <c r="AP6" i="11"/>
  <c r="AQ6" i="11"/>
  <c r="AR6" i="11"/>
  <c r="AS6" i="11"/>
  <c r="AT6" i="11"/>
  <c r="AU6" i="11"/>
  <c r="AW6" i="11"/>
  <c r="AX6" i="11"/>
  <c r="AY6" i="11"/>
  <c r="AZ6" i="11"/>
  <c r="BA6" i="11"/>
  <c r="BB6" i="11"/>
  <c r="BC6" i="11"/>
  <c r="BE6" i="11"/>
  <c r="BF6" i="11"/>
  <c r="BG6" i="11"/>
  <c r="BH6" i="11"/>
  <c r="BI6" i="11"/>
  <c r="BB7" i="11"/>
  <c r="BI7" i="11"/>
  <c r="BJ7" i="11"/>
  <c r="AK7" i="11"/>
  <c r="AL7" i="11"/>
  <c r="AM7" i="11"/>
  <c r="AN7" i="11"/>
  <c r="AO7" i="11"/>
  <c r="AQ7" i="11"/>
  <c r="AR7" i="11"/>
  <c r="AS7" i="11"/>
  <c r="AT7" i="11"/>
  <c r="AU7" i="11"/>
  <c r="AV7" i="11"/>
  <c r="AW7" i="11"/>
  <c r="AY7" i="11"/>
  <c r="AZ7" i="11"/>
  <c r="BA7" i="11"/>
  <c r="BC7" i="11"/>
  <c r="BD7" i="11"/>
  <c r="BE7" i="11"/>
  <c r="BG7" i="11"/>
  <c r="BH7" i="11"/>
  <c r="BK7" i="11"/>
  <c r="AV8" i="11"/>
  <c r="BC8" i="11"/>
  <c r="BK8" i="11"/>
  <c r="AK8" i="11"/>
  <c r="AL8" i="11"/>
  <c r="AM8" i="11"/>
  <c r="AN8" i="11"/>
  <c r="AO8" i="11"/>
  <c r="AP8" i="11"/>
  <c r="AQ8" i="11"/>
  <c r="AS8" i="11"/>
  <c r="AT8" i="11"/>
  <c r="AU8" i="11"/>
  <c r="AW8" i="11"/>
  <c r="AX8" i="11"/>
  <c r="AY8" i="11"/>
  <c r="BA8" i="11"/>
  <c r="BB8" i="11"/>
  <c r="BE8" i="11"/>
  <c r="BF8" i="11"/>
  <c r="BG8" i="11"/>
  <c r="BI8" i="11"/>
  <c r="BJ8" i="11"/>
  <c r="AO9" i="11"/>
  <c r="AP9" i="11"/>
  <c r="AW9" i="11"/>
  <c r="AX9" i="11"/>
  <c r="BB9" i="11"/>
  <c r="BE9" i="11"/>
  <c r="BF9" i="11"/>
  <c r="BJ9" i="11"/>
  <c r="AK9" i="11"/>
  <c r="AM9" i="11"/>
  <c r="AN9" i="11"/>
  <c r="AQ9" i="11"/>
  <c r="AS9" i="11"/>
  <c r="AU9" i="11"/>
  <c r="AV9" i="11"/>
  <c r="AY9" i="11"/>
  <c r="BA9" i="11"/>
  <c r="BC9" i="11"/>
  <c r="BG9" i="11"/>
  <c r="BK9" i="11"/>
  <c r="AN10" i="11"/>
  <c r="AV10" i="11"/>
  <c r="BB10" i="11"/>
  <c r="BD10" i="11"/>
  <c r="BH10" i="11"/>
  <c r="BJ10" i="11"/>
  <c r="BK10" i="11"/>
  <c r="AK10" i="11"/>
  <c r="AL10" i="11"/>
  <c r="AM10" i="11"/>
  <c r="AO10" i="11"/>
  <c r="AP10" i="11"/>
  <c r="AQ10" i="11"/>
  <c r="AR10" i="11"/>
  <c r="AS10" i="11"/>
  <c r="AT10" i="11"/>
  <c r="AU10" i="11"/>
  <c r="AW10" i="11"/>
  <c r="AX10" i="11"/>
  <c r="AY10" i="11"/>
  <c r="AZ10" i="11"/>
  <c r="BA10" i="11"/>
  <c r="BC10" i="11"/>
  <c r="BE10" i="11"/>
  <c r="BF10" i="11"/>
  <c r="BG10" i="11"/>
  <c r="BI10" i="11"/>
  <c r="AP11" i="11"/>
  <c r="AV11" i="11"/>
  <c r="AX11" i="11"/>
  <c r="BB11" i="11"/>
  <c r="BD11" i="11"/>
  <c r="BE11" i="11"/>
  <c r="BF11" i="11"/>
  <c r="BJ11" i="11"/>
  <c r="AK11" i="11"/>
  <c r="AL11" i="11"/>
  <c r="AM11" i="11"/>
  <c r="AN11" i="11"/>
  <c r="AO11" i="11"/>
  <c r="AQ11" i="11"/>
  <c r="AR11" i="11"/>
  <c r="AS11" i="11"/>
  <c r="AT11" i="11"/>
  <c r="AU11" i="11"/>
  <c r="AW11" i="11"/>
  <c r="AY11" i="11"/>
  <c r="AZ11" i="11"/>
  <c r="BA11" i="11"/>
  <c r="BC11" i="11"/>
  <c r="BG11" i="11"/>
  <c r="BH11" i="11"/>
  <c r="BI11" i="11"/>
  <c r="BK11" i="11"/>
  <c r="AN12" i="11"/>
  <c r="AP12" i="11"/>
  <c r="AQ12" i="11"/>
  <c r="AR12" i="11"/>
  <c r="AV12" i="11"/>
  <c r="AX12" i="11"/>
  <c r="AY12" i="11"/>
  <c r="AZ12" i="11"/>
  <c r="BD12" i="11"/>
  <c r="BF12" i="11"/>
  <c r="BG12" i="11"/>
  <c r="BH12" i="11"/>
  <c r="AK12" i="11"/>
  <c r="AL12" i="11"/>
  <c r="AM12" i="11"/>
  <c r="AO12" i="11"/>
  <c r="AS12" i="11"/>
  <c r="AT12" i="11"/>
  <c r="AU12" i="11"/>
  <c r="AW12" i="11"/>
  <c r="BA12" i="11"/>
  <c r="BB12" i="11"/>
  <c r="BC12" i="11"/>
  <c r="BE12" i="11"/>
  <c r="BI12" i="11"/>
  <c r="BJ12" i="11"/>
  <c r="BK12" i="11"/>
  <c r="AL13" i="11"/>
  <c r="AT13" i="11"/>
  <c r="BA13" i="11"/>
  <c r="BB13" i="11"/>
  <c r="BF13" i="11"/>
  <c r="BH13" i="11"/>
  <c r="BI13" i="11"/>
  <c r="BJ13" i="11"/>
  <c r="AK13" i="11"/>
  <c r="AM13" i="11"/>
  <c r="AN13" i="11"/>
  <c r="AO13" i="11"/>
  <c r="AP13" i="11"/>
  <c r="AQ13" i="11"/>
  <c r="AR13" i="11"/>
  <c r="AS13" i="11"/>
  <c r="AU13" i="11"/>
  <c r="AV13" i="11"/>
  <c r="AW13" i="11"/>
  <c r="AX13" i="11"/>
  <c r="AY13" i="11"/>
  <c r="AZ13" i="11"/>
  <c r="BC13" i="11"/>
  <c r="BD13" i="11"/>
  <c r="BE13" i="11"/>
  <c r="BG13" i="11"/>
  <c r="BK13" i="11"/>
  <c r="AU14" i="11"/>
  <c r="AZ15" i="11"/>
  <c r="BA15" i="11"/>
  <c r="BB14" i="11"/>
  <c r="BC14" i="11"/>
  <c r="BH15" i="11"/>
  <c r="BI15" i="11"/>
  <c r="BJ14" i="11"/>
  <c r="BK14" i="11"/>
  <c r="AK14" i="11"/>
  <c r="AL14" i="11"/>
  <c r="AM14" i="11"/>
  <c r="AO14" i="11"/>
  <c r="AP14" i="11"/>
  <c r="AQ14" i="11"/>
  <c r="AR14" i="11"/>
  <c r="AS14" i="11"/>
  <c r="AT14" i="11"/>
  <c r="AW14" i="11"/>
  <c r="AX14" i="11"/>
  <c r="AY14" i="11"/>
  <c r="AZ14" i="11"/>
  <c r="BA14" i="11"/>
  <c r="BE14" i="11"/>
  <c r="BF14" i="11"/>
  <c r="BG14" i="11"/>
  <c r="BH14" i="11"/>
  <c r="BI14" i="11"/>
  <c r="AO15" i="11"/>
  <c r="AP15" i="11"/>
  <c r="AW15" i="11"/>
  <c r="AX15" i="11"/>
  <c r="BE15" i="11"/>
  <c r="BF15" i="11"/>
  <c r="AK15" i="11"/>
  <c r="AL15" i="11"/>
  <c r="AM15" i="11"/>
  <c r="AQ15" i="11"/>
  <c r="AR15" i="11"/>
  <c r="AS15" i="11"/>
  <c r="AT15" i="11"/>
  <c r="AU15" i="11"/>
  <c r="AY15" i="11"/>
  <c r="BB15" i="11"/>
  <c r="BC15" i="11"/>
  <c r="BG15" i="11"/>
  <c r="BK15" i="11"/>
  <c r="AQ16" i="11"/>
  <c r="AR16" i="11"/>
  <c r="AX16" i="11"/>
  <c r="AY16" i="11"/>
  <c r="AZ16" i="11"/>
  <c r="BF16" i="11"/>
  <c r="BG16" i="11"/>
  <c r="BH16" i="11"/>
  <c r="AK16" i="11"/>
  <c r="AL16" i="11"/>
  <c r="AM16" i="11"/>
  <c r="AN16" i="11"/>
  <c r="AO16" i="11"/>
  <c r="AP16" i="11"/>
  <c r="AS16" i="11"/>
  <c r="AT16" i="11"/>
  <c r="AU16" i="11"/>
  <c r="AV16" i="11"/>
  <c r="AW16" i="11"/>
  <c r="BA16" i="11"/>
  <c r="BB16" i="11"/>
  <c r="BC16" i="11"/>
  <c r="BD16" i="11"/>
  <c r="BE16" i="11"/>
  <c r="BI16" i="11"/>
  <c r="BJ16" i="11"/>
  <c r="BK16" i="11"/>
  <c r="AK17" i="11"/>
  <c r="AP18" i="11"/>
  <c r="AS17" i="11"/>
  <c r="AX18" i="11"/>
  <c r="BA17" i="11"/>
  <c r="BF18" i="11"/>
  <c r="BG18" i="11"/>
  <c r="BH17" i="11"/>
  <c r="BI17" i="11"/>
  <c r="AM17" i="11"/>
  <c r="AN17" i="11"/>
  <c r="AO17" i="11"/>
  <c r="AP17" i="11"/>
  <c r="AQ17" i="11"/>
  <c r="AR17" i="11"/>
  <c r="AU17" i="11"/>
  <c r="AV17" i="11"/>
  <c r="AW17" i="11"/>
  <c r="AX17" i="11"/>
  <c r="AY17" i="11"/>
  <c r="AZ17" i="11"/>
  <c r="BC17" i="11"/>
  <c r="BD17" i="11"/>
  <c r="BE17" i="11"/>
  <c r="BF17" i="11"/>
  <c r="BG17" i="11"/>
  <c r="BK17" i="11"/>
  <c r="AM18" i="11"/>
  <c r="AN18" i="11"/>
  <c r="AU18" i="11"/>
  <c r="AV18" i="11"/>
  <c r="BC18" i="11"/>
  <c r="BD18" i="11"/>
  <c r="BK18" i="11"/>
  <c r="AK18" i="11"/>
  <c r="AO18" i="11"/>
  <c r="AQ18" i="11"/>
  <c r="AR18" i="11"/>
  <c r="AS18" i="11"/>
  <c r="AW18" i="11"/>
  <c r="AY18" i="11"/>
  <c r="AZ18" i="11"/>
  <c r="BA18" i="11"/>
  <c r="BE18" i="11"/>
  <c r="BH18" i="11"/>
  <c r="BI18" i="11"/>
  <c r="AN19" i="11"/>
  <c r="AO19" i="11"/>
  <c r="AP19" i="11"/>
  <c r="AT19" i="11"/>
  <c r="AV19" i="11"/>
  <c r="AW19" i="11"/>
  <c r="AX19" i="11"/>
  <c r="BB19" i="11"/>
  <c r="BD19" i="11"/>
  <c r="BE19" i="11"/>
  <c r="BF19" i="11"/>
  <c r="BJ19" i="11"/>
  <c r="AK19" i="11"/>
  <c r="AL19" i="11"/>
  <c r="AM19" i="11"/>
  <c r="AQ19" i="11"/>
  <c r="AR19" i="11"/>
  <c r="AS19" i="11"/>
  <c r="AU19" i="11"/>
  <c r="AY19" i="11"/>
  <c r="AZ19" i="11"/>
  <c r="BA19" i="11"/>
  <c r="BC19" i="11"/>
  <c r="BG19" i="11"/>
  <c r="BH19" i="11"/>
  <c r="BI19" i="11"/>
  <c r="BK19" i="11"/>
  <c r="AN21" i="11"/>
  <c r="AP20" i="11"/>
  <c r="AQ20" i="11"/>
  <c r="AV21" i="11"/>
  <c r="AX20" i="11"/>
  <c r="AY20" i="11"/>
  <c r="BD21" i="11"/>
  <c r="BF20" i="11"/>
  <c r="BG20" i="11"/>
  <c r="AK20" i="11"/>
  <c r="AL20" i="11"/>
  <c r="AM20" i="11"/>
  <c r="AO20" i="11"/>
  <c r="AS20" i="11"/>
  <c r="AT20" i="11"/>
  <c r="AU20" i="11"/>
  <c r="AW20" i="11"/>
  <c r="BA20" i="11"/>
  <c r="BB20" i="11"/>
  <c r="BC20" i="11"/>
  <c r="BE20" i="11"/>
  <c r="BI20" i="11"/>
  <c r="BJ20" i="11"/>
  <c r="BK20" i="11"/>
  <c r="AK21" i="11"/>
  <c r="AL21" i="11"/>
  <c r="AS21" i="11"/>
  <c r="AT21" i="11"/>
  <c r="BA21" i="11"/>
  <c r="BB21" i="11"/>
  <c r="BI21" i="11"/>
  <c r="BJ21" i="11"/>
  <c r="AM21" i="11"/>
  <c r="AO21" i="11"/>
  <c r="AQ21" i="11"/>
  <c r="AU21" i="11"/>
  <c r="AW21" i="11"/>
  <c r="AY21" i="11"/>
  <c r="BC21" i="11"/>
  <c r="BE21" i="11"/>
  <c r="BG21" i="11"/>
  <c r="BK21" i="11"/>
  <c r="AL22" i="11"/>
  <c r="AM22" i="11"/>
  <c r="AN22" i="11"/>
  <c r="AT22" i="11"/>
  <c r="AU22" i="11"/>
  <c r="AV22" i="11"/>
  <c r="AZ22" i="11"/>
  <c r="BB22" i="11"/>
  <c r="BC22" i="11"/>
  <c r="BD22" i="11"/>
  <c r="BH22" i="11"/>
  <c r="BJ22" i="11"/>
  <c r="BK22" i="11"/>
  <c r="AK22" i="11"/>
  <c r="AO22" i="11"/>
  <c r="AP22" i="11"/>
  <c r="AQ22" i="11"/>
  <c r="AR22" i="11"/>
  <c r="AS22" i="11"/>
  <c r="AW22" i="11"/>
  <c r="AX22" i="11"/>
  <c r="AY22" i="11"/>
  <c r="BA22" i="11"/>
  <c r="BE22" i="11"/>
  <c r="BF22" i="11"/>
  <c r="BG22" i="11"/>
  <c r="BI22" i="11"/>
  <c r="AL23" i="11"/>
  <c r="AN23" i="11"/>
  <c r="AO23" i="11"/>
  <c r="AP23" i="11"/>
  <c r="AT23" i="11"/>
  <c r="AV23" i="11"/>
  <c r="AW23" i="11"/>
  <c r="AX23" i="11"/>
  <c r="BB23" i="11"/>
  <c r="BD23" i="11"/>
  <c r="BE23" i="11"/>
  <c r="BF23" i="11"/>
  <c r="BJ23" i="11"/>
  <c r="AK23" i="11"/>
  <c r="AM23" i="11"/>
  <c r="AQ23" i="11"/>
  <c r="AR23" i="11"/>
  <c r="AS23" i="11"/>
  <c r="AU23" i="11"/>
  <c r="AY23" i="11"/>
  <c r="AZ23" i="11"/>
  <c r="BA23" i="11"/>
  <c r="BC23" i="11"/>
  <c r="BG23" i="11"/>
  <c r="BH23" i="11"/>
  <c r="BI23" i="11"/>
  <c r="BK23" i="11"/>
  <c r="AP24" i="11"/>
  <c r="AR24" i="11"/>
  <c r="AV24" i="11"/>
  <c r="AX24" i="11"/>
  <c r="AY24" i="11"/>
  <c r="AZ24" i="11"/>
  <c r="BD24" i="11"/>
  <c r="BF24" i="11"/>
  <c r="BG24" i="11"/>
  <c r="BH24" i="11"/>
  <c r="AK24" i="11"/>
  <c r="AL24" i="11"/>
  <c r="AM24" i="11"/>
  <c r="AN24" i="11"/>
  <c r="AO24" i="11"/>
  <c r="AQ24" i="11"/>
  <c r="AS24" i="11"/>
  <c r="AT24" i="11"/>
  <c r="AU24" i="11"/>
  <c r="AW24" i="11"/>
  <c r="BA24" i="11"/>
  <c r="BB24" i="11"/>
  <c r="BC24" i="11"/>
  <c r="BE24" i="11"/>
  <c r="BI24" i="11"/>
  <c r="BJ24" i="11"/>
  <c r="BK24" i="11"/>
  <c r="AK25" i="11"/>
  <c r="AL25" i="11"/>
  <c r="AR25" i="11"/>
  <c r="AS25" i="11"/>
  <c r="AT25" i="11"/>
  <c r="AZ25" i="11"/>
  <c r="BA25" i="11"/>
  <c r="BB25" i="11"/>
  <c r="BF25" i="11"/>
  <c r="BH25" i="11"/>
  <c r="BI25" i="11"/>
  <c r="BJ25" i="11"/>
  <c r="AM25" i="11"/>
  <c r="AN25" i="11"/>
  <c r="AO25" i="11"/>
  <c r="AP25" i="11"/>
  <c r="AQ25" i="11"/>
  <c r="AU25" i="11"/>
  <c r="AV25" i="11"/>
  <c r="AW25" i="11"/>
  <c r="AX25" i="11"/>
  <c r="AY25" i="11"/>
  <c r="BC25" i="11"/>
  <c r="BD25" i="11"/>
  <c r="BE25" i="11"/>
  <c r="BG25" i="11"/>
  <c r="BK25" i="11"/>
  <c r="AL26" i="11"/>
  <c r="AM26" i="11"/>
  <c r="AN26" i="11"/>
  <c r="AT26" i="11"/>
  <c r="AU26" i="11"/>
  <c r="AV26" i="11"/>
  <c r="BB26" i="11"/>
  <c r="BC26" i="11"/>
  <c r="BD26" i="11"/>
  <c r="BJ26" i="11"/>
  <c r="BK26" i="11"/>
  <c r="AK26" i="11"/>
  <c r="AO26" i="11"/>
  <c r="AP26" i="11"/>
  <c r="AQ26" i="11"/>
  <c r="AR26" i="11"/>
  <c r="AS26" i="11"/>
  <c r="AW26" i="11"/>
  <c r="AX26" i="11"/>
  <c r="AY26" i="11"/>
  <c r="AZ26" i="11"/>
  <c r="BA26" i="11"/>
  <c r="BE26" i="11"/>
  <c r="BF26" i="11"/>
  <c r="BG26" i="11"/>
  <c r="BH26" i="11"/>
  <c r="BI26" i="11"/>
  <c r="AN27" i="11"/>
  <c r="AP27" i="11"/>
  <c r="AV27" i="11"/>
  <c r="AX27" i="11"/>
  <c r="BB27" i="11"/>
  <c r="BD27" i="11"/>
  <c r="BF27" i="11"/>
  <c r="BJ27" i="11"/>
  <c r="AK27" i="11"/>
  <c r="AL27" i="11"/>
  <c r="AM27" i="11"/>
  <c r="AO27" i="11"/>
  <c r="AQ27" i="11"/>
  <c r="AR27" i="11"/>
  <c r="AS27" i="11"/>
  <c r="AT27" i="11"/>
  <c r="AU27" i="11"/>
  <c r="AW27" i="11"/>
  <c r="AY27" i="11"/>
  <c r="AZ27" i="11"/>
  <c r="BA27" i="11"/>
  <c r="BC27" i="11"/>
  <c r="BE27" i="11"/>
  <c r="BG27" i="11"/>
  <c r="BH27" i="11"/>
  <c r="BI27" i="11"/>
  <c r="BK27" i="11"/>
  <c r="AP28" i="11"/>
  <c r="AR28" i="11"/>
  <c r="AV28" i="11"/>
  <c r="AX28" i="11"/>
  <c r="AZ28" i="11"/>
  <c r="BD28" i="11"/>
  <c r="BF28" i="11"/>
  <c r="BH28" i="11"/>
  <c r="AK28" i="11"/>
  <c r="AL28" i="11"/>
  <c r="AM28" i="11"/>
  <c r="AN28" i="11"/>
  <c r="AO28" i="11"/>
  <c r="AQ28" i="11"/>
  <c r="AS28" i="11"/>
  <c r="AT28" i="11"/>
  <c r="AU28" i="11"/>
  <c r="AW28" i="11"/>
  <c r="AY28" i="11"/>
  <c r="BA28" i="11"/>
  <c r="BB28" i="11"/>
  <c r="BC28" i="11"/>
  <c r="BE28" i="11"/>
  <c r="BG28" i="11"/>
  <c r="BI28" i="11"/>
  <c r="BJ28" i="11"/>
  <c r="BK28" i="11"/>
  <c r="AL29" i="11"/>
  <c r="AR29" i="11"/>
  <c r="AZ29" i="11"/>
  <c r="BH29" i="11"/>
  <c r="BK29" i="11"/>
  <c r="AK29" i="11"/>
  <c r="AM29" i="11"/>
  <c r="AN29" i="11"/>
  <c r="AO29" i="11"/>
  <c r="AP29" i="11"/>
  <c r="AQ29" i="11"/>
  <c r="AS29" i="11"/>
  <c r="AT29" i="11"/>
  <c r="AU29" i="11"/>
  <c r="AV29" i="11"/>
  <c r="AW29" i="11"/>
  <c r="AX29" i="11"/>
  <c r="AY29" i="11"/>
  <c r="BA29" i="11"/>
  <c r="BB29" i="11"/>
  <c r="BC29" i="11"/>
  <c r="BD29" i="11"/>
  <c r="BE29" i="11"/>
  <c r="BF29" i="11"/>
  <c r="BG29" i="11"/>
  <c r="BI29" i="11"/>
  <c r="BJ29" i="11"/>
  <c r="AL30" i="11"/>
  <c r="AQ30" i="11"/>
  <c r="AT30" i="11"/>
  <c r="AY30" i="11"/>
  <c r="BB30" i="11"/>
  <c r="BG30" i="11"/>
  <c r="BJ30" i="11"/>
  <c r="AJ30" i="11"/>
  <c r="AK30" i="11"/>
  <c r="AM30" i="11"/>
  <c r="AO30" i="11"/>
  <c r="AR30" i="11"/>
  <c r="AS30" i="11"/>
  <c r="AU30" i="11"/>
  <c r="AW30" i="11"/>
  <c r="AZ30" i="11"/>
  <c r="BA30" i="11"/>
  <c r="BC30" i="11"/>
  <c r="BE30" i="11"/>
  <c r="BH30" i="11"/>
  <c r="BI30" i="11"/>
  <c r="BK30" i="11"/>
  <c r="AM31" i="11"/>
  <c r="AO31" i="11"/>
  <c r="AU31" i="11"/>
  <c r="AW31" i="11"/>
  <c r="BC31" i="11"/>
  <c r="BE31" i="11"/>
  <c r="BJ31" i="11"/>
  <c r="BK31" i="11"/>
  <c r="AJ31" i="11"/>
  <c r="AJ46" i="11" s="1"/>
  <c r="AK31" i="11"/>
  <c r="AN31" i="11"/>
  <c r="AP31" i="11"/>
  <c r="AQ31" i="11"/>
  <c r="AS31" i="11"/>
  <c r="AV31" i="11"/>
  <c r="AX31" i="11"/>
  <c r="AY31" i="11"/>
  <c r="BA31" i="11"/>
  <c r="BB31" i="11"/>
  <c r="BF31" i="11"/>
  <c r="BG31" i="11"/>
  <c r="AK32" i="11"/>
  <c r="AN32" i="11"/>
  <c r="AS32" i="11"/>
  <c r="AT32" i="11"/>
  <c r="AV32" i="11"/>
  <c r="AZ32" i="11"/>
  <c r="BA32" i="11"/>
  <c r="BB32" i="11"/>
  <c r="BD32" i="11"/>
  <c r="BH32" i="11"/>
  <c r="BI32" i="11"/>
  <c r="BJ32" i="11"/>
  <c r="AL32" i="11"/>
  <c r="AM32" i="11"/>
  <c r="AO32" i="11"/>
  <c r="AP32" i="11"/>
  <c r="AQ32" i="11"/>
  <c r="AR32" i="11"/>
  <c r="AU32" i="11"/>
  <c r="AW32" i="11"/>
  <c r="AX32" i="11"/>
  <c r="AY32" i="11"/>
  <c r="BC32" i="11"/>
  <c r="BE32" i="11"/>
  <c r="BF32" i="11"/>
  <c r="BG32" i="11"/>
  <c r="BK32" i="11"/>
  <c r="AM33" i="11"/>
  <c r="AN33" i="11"/>
  <c r="AP33" i="11"/>
  <c r="AT33" i="11"/>
  <c r="AU33" i="11"/>
  <c r="AV33" i="11"/>
  <c r="AX33" i="11"/>
  <c r="BB33" i="11"/>
  <c r="BC33" i="11"/>
  <c r="BD33" i="11"/>
  <c r="BF33" i="11"/>
  <c r="BJ33" i="11"/>
  <c r="BK33" i="11"/>
  <c r="AK33" i="11"/>
  <c r="AL33" i="11"/>
  <c r="AO33" i="11"/>
  <c r="AQ33" i="11"/>
  <c r="AR33" i="11"/>
  <c r="AS33" i="11"/>
  <c r="AW33" i="11"/>
  <c r="AY33" i="11"/>
  <c r="AZ33" i="11"/>
  <c r="BA33" i="11"/>
  <c r="BE33" i="11"/>
  <c r="BG33" i="11"/>
  <c r="BH33" i="11"/>
  <c r="BI33" i="11"/>
  <c r="AO34" i="11"/>
  <c r="AP34" i="11"/>
  <c r="AR34" i="11"/>
  <c r="AV34" i="11"/>
  <c r="AW34" i="11"/>
  <c r="AX34" i="11"/>
  <c r="AZ34" i="11"/>
  <c r="BD34" i="11"/>
  <c r="BE34" i="11"/>
  <c r="BF34" i="11"/>
  <c r="BH34" i="11"/>
  <c r="AK34" i="11"/>
  <c r="AL34" i="11"/>
  <c r="AM34" i="11"/>
  <c r="AN34" i="11"/>
  <c r="AQ34" i="11"/>
  <c r="AS34" i="11"/>
  <c r="AT34" i="11"/>
  <c r="AU34" i="11"/>
  <c r="AY34" i="11"/>
  <c r="BA34" i="11"/>
  <c r="BB34" i="11"/>
  <c r="BC34" i="11"/>
  <c r="BG34" i="11"/>
  <c r="BI34" i="11"/>
  <c r="BJ34" i="11"/>
  <c r="BK34" i="11"/>
  <c r="AL35" i="11"/>
  <c r="AQ35" i="11"/>
  <c r="AR35" i="11"/>
  <c r="AT35" i="11"/>
  <c r="AY35" i="11"/>
  <c r="AZ35" i="11"/>
  <c r="BB35" i="11"/>
  <c r="BF35" i="11"/>
  <c r="BG35" i="11"/>
  <c r="BH35" i="11"/>
  <c r="BJ35" i="11"/>
  <c r="AK35" i="11"/>
  <c r="AM35" i="11"/>
  <c r="AN35" i="11"/>
  <c r="AO35" i="11"/>
  <c r="AP35" i="11"/>
  <c r="AS35" i="11"/>
  <c r="AU35" i="11"/>
  <c r="AV35" i="11"/>
  <c r="AW35" i="11"/>
  <c r="AX35" i="11"/>
  <c r="BA35" i="11"/>
  <c r="BC35" i="11"/>
  <c r="BD35" i="11"/>
  <c r="BE35" i="11"/>
  <c r="BI35" i="11"/>
  <c r="BK35" i="11"/>
  <c r="AK36" i="11"/>
  <c r="AL36" i="11"/>
  <c r="AN36" i="11"/>
  <c r="AS36" i="11"/>
  <c r="AT36" i="11"/>
  <c r="AV36" i="11"/>
  <c r="BA36" i="11"/>
  <c r="BB36" i="11"/>
  <c r="BD36" i="11"/>
  <c r="BI36" i="11"/>
  <c r="BJ36" i="11"/>
  <c r="AM36" i="11"/>
  <c r="AO36" i="11"/>
  <c r="AP36" i="11"/>
  <c r="AQ36" i="11"/>
  <c r="AR36" i="11"/>
  <c r="AU36" i="11"/>
  <c r="AW36" i="11"/>
  <c r="AX36" i="11"/>
  <c r="AY36" i="11"/>
  <c r="AZ36" i="11"/>
  <c r="BC36" i="11"/>
  <c r="BE36" i="11"/>
  <c r="BF36" i="11"/>
  <c r="BG36" i="11"/>
  <c r="BH36" i="11"/>
  <c r="BK36" i="11"/>
  <c r="AM37" i="11"/>
  <c r="AN37" i="11"/>
  <c r="AP37" i="11"/>
  <c r="AU37" i="11"/>
  <c r="AV37" i="11"/>
  <c r="AX37" i="11"/>
  <c r="BC37" i="11"/>
  <c r="BD37" i="11"/>
  <c r="BF37" i="11"/>
  <c r="BJ37" i="11"/>
  <c r="BK37" i="11"/>
  <c r="AK37" i="11"/>
  <c r="AL37" i="11"/>
  <c r="AO37" i="11"/>
  <c r="AQ37" i="11"/>
  <c r="AR37" i="11"/>
  <c r="AS37" i="11"/>
  <c r="AT37" i="11"/>
  <c r="AW37" i="11"/>
  <c r="AY37" i="11"/>
  <c r="AZ37" i="11"/>
  <c r="BA37" i="11"/>
  <c r="BB37" i="11"/>
  <c r="BE37" i="11"/>
  <c r="BG37" i="11"/>
  <c r="BH37" i="11"/>
  <c r="BI37" i="11"/>
  <c r="AL39" i="11"/>
  <c r="AM39" i="11"/>
  <c r="AO38" i="11"/>
  <c r="AP38" i="11"/>
  <c r="AR38" i="11"/>
  <c r="AT39" i="11"/>
  <c r="AU39" i="11"/>
  <c r="AW38" i="11"/>
  <c r="AX38" i="11"/>
  <c r="AZ38" i="11"/>
  <c r="BB39" i="11"/>
  <c r="BC39" i="11"/>
  <c r="BD38" i="11"/>
  <c r="BE38" i="11"/>
  <c r="BF38" i="11"/>
  <c r="BH38" i="11"/>
  <c r="BJ39" i="11"/>
  <c r="BK39" i="11"/>
  <c r="AK38" i="11"/>
  <c r="AL38" i="11"/>
  <c r="AM38" i="11"/>
  <c r="AN38" i="11"/>
  <c r="AQ38" i="11"/>
  <c r="AS38" i="11"/>
  <c r="AT38" i="11"/>
  <c r="AU38" i="11"/>
  <c r="AV38" i="11"/>
  <c r="AY38" i="11"/>
  <c r="BA38" i="11"/>
  <c r="BB38" i="11"/>
  <c r="BC38" i="11"/>
  <c r="BG38" i="11"/>
  <c r="BI38" i="11"/>
  <c r="BJ38" i="11"/>
  <c r="BK38" i="11"/>
  <c r="AQ39" i="11"/>
  <c r="AR39" i="11"/>
  <c r="AY39" i="11"/>
  <c r="AZ39" i="11"/>
  <c r="BG39" i="11"/>
  <c r="BH39" i="11"/>
  <c r="AK39" i="11"/>
  <c r="AN39" i="11"/>
  <c r="AS39" i="11"/>
  <c r="AV39" i="11"/>
  <c r="BA39" i="11"/>
  <c r="BD39" i="11"/>
  <c r="BI39" i="11"/>
  <c r="AK40" i="11"/>
  <c r="AL40" i="11"/>
  <c r="AN40" i="11"/>
  <c r="AS40" i="11"/>
  <c r="AT40" i="11"/>
  <c r="AV40" i="11"/>
  <c r="BA40" i="11"/>
  <c r="BB40" i="11"/>
  <c r="BD40" i="11"/>
  <c r="BI40" i="11"/>
  <c r="BJ40" i="11"/>
  <c r="AM40" i="11"/>
  <c r="AO40" i="11"/>
  <c r="AP40" i="11"/>
  <c r="AQ40" i="11"/>
  <c r="AR40" i="11"/>
  <c r="AU40" i="11"/>
  <c r="AW40" i="11"/>
  <c r="AX40" i="11"/>
  <c r="AY40" i="11"/>
  <c r="AZ40" i="11"/>
  <c r="BC40" i="11"/>
  <c r="BE40" i="11"/>
  <c r="BF40" i="11"/>
  <c r="BG40" i="11"/>
  <c r="BH40" i="11"/>
  <c r="BK40" i="11"/>
  <c r="AM41" i="11"/>
  <c r="AN41" i="11"/>
  <c r="AP41" i="11"/>
  <c r="AU41" i="11"/>
  <c r="AV41" i="11"/>
  <c r="AX41" i="11"/>
  <c r="BC41" i="11"/>
  <c r="BD41" i="11"/>
  <c r="BF41" i="11"/>
  <c r="BJ41" i="11"/>
  <c r="BK41" i="11"/>
  <c r="AK41" i="11"/>
  <c r="AL41" i="11"/>
  <c r="AO41" i="11"/>
  <c r="AQ41" i="11"/>
  <c r="AR41" i="11"/>
  <c r="AS41" i="11"/>
  <c r="AT41" i="11"/>
  <c r="AW41" i="11"/>
  <c r="AY41" i="11"/>
  <c r="AZ41" i="11"/>
  <c r="BA41" i="11"/>
  <c r="BB41" i="11"/>
  <c r="BE41" i="11"/>
  <c r="BG41" i="11"/>
  <c r="BH41" i="11"/>
  <c r="BI41" i="11"/>
  <c r="AO42" i="11"/>
  <c r="AP42" i="11"/>
  <c r="AR42" i="11"/>
  <c r="AV42" i="11"/>
  <c r="AW42" i="11"/>
  <c r="AX42" i="11"/>
  <c r="AZ42" i="11"/>
  <c r="BD42" i="11"/>
  <c r="BE42" i="11"/>
  <c r="BF42" i="11"/>
  <c r="BH42" i="11"/>
  <c r="AK42" i="11"/>
  <c r="AL42" i="11"/>
  <c r="AM42" i="11"/>
  <c r="AN42" i="11"/>
  <c r="AQ42" i="11"/>
  <c r="AS42" i="11"/>
  <c r="AT42" i="11"/>
  <c r="AU42" i="11"/>
  <c r="AY42" i="11"/>
  <c r="BA42" i="11"/>
  <c r="BB42" i="11"/>
  <c r="BC42" i="11"/>
  <c r="BG42" i="11"/>
  <c r="BI42" i="11"/>
  <c r="BJ42" i="11"/>
  <c r="BK42" i="11"/>
  <c r="AL43" i="11"/>
  <c r="AQ43" i="11"/>
  <c r="AR43" i="11"/>
  <c r="AT43" i="11"/>
  <c r="AY43" i="11"/>
  <c r="AZ43" i="11"/>
  <c r="BB43" i="11"/>
  <c r="BF43" i="11"/>
  <c r="BG43" i="11"/>
  <c r="BH43" i="11"/>
  <c r="BJ43" i="11"/>
  <c r="AK43" i="11"/>
  <c r="AM43" i="11"/>
  <c r="AN43" i="11"/>
  <c r="AO43" i="11"/>
  <c r="AP43" i="11"/>
  <c r="AS43" i="11"/>
  <c r="AU43" i="11"/>
  <c r="AV43" i="11"/>
  <c r="AW43" i="11"/>
  <c r="AX43" i="11"/>
  <c r="BA43" i="11"/>
  <c r="BC43" i="11"/>
  <c r="BD43" i="11"/>
  <c r="BE43" i="11"/>
  <c r="BI43" i="11"/>
  <c r="BK43" i="11"/>
  <c r="AK44" i="11"/>
  <c r="AL44" i="11"/>
  <c r="AN44" i="11"/>
  <c r="AS44" i="11"/>
  <c r="AT44" i="11"/>
  <c r="AV44" i="11"/>
  <c r="BA44" i="11"/>
  <c r="BB44" i="11"/>
  <c r="BD44" i="11"/>
  <c r="BI44" i="11"/>
  <c r="BJ44" i="11"/>
  <c r="AM44" i="11"/>
  <c r="AO44" i="11"/>
  <c r="AP44" i="11"/>
  <c r="AQ44" i="11"/>
  <c r="AR44" i="11"/>
  <c r="AU44" i="11"/>
  <c r="AW44" i="11"/>
  <c r="AX44" i="11"/>
  <c r="AY44" i="11"/>
  <c r="AZ44" i="11"/>
  <c r="BC44" i="11"/>
  <c r="BE44" i="11"/>
  <c r="BF44" i="11"/>
  <c r="BG44" i="11"/>
  <c r="BH44" i="11"/>
  <c r="BK44" i="11"/>
  <c r="AM45" i="11"/>
  <c r="AO45" i="11"/>
  <c r="AU45" i="11"/>
  <c r="AW45" i="11"/>
  <c r="BC45" i="11"/>
  <c r="BE45" i="11"/>
  <c r="BK45" i="11"/>
  <c r="AJ45" i="11"/>
  <c r="AK45" i="11"/>
  <c r="AL45" i="11"/>
  <c r="AQ45" i="11"/>
  <c r="AR45" i="11"/>
  <c r="AS45" i="11"/>
  <c r="AT45" i="11"/>
  <c r="AY45" i="11"/>
  <c r="AZ45" i="11"/>
  <c r="BA45" i="11"/>
  <c r="BB45" i="11"/>
  <c r="BG45" i="11"/>
  <c r="BH45" i="11"/>
  <c r="BI45" i="11"/>
  <c r="AN46" i="11"/>
  <c r="AO46" i="11"/>
  <c r="AP46" i="11"/>
  <c r="AQ46" i="11"/>
  <c r="AV46" i="11"/>
  <c r="AW46" i="11"/>
  <c r="AX46" i="11"/>
  <c r="AY46" i="11"/>
  <c r="BE46" i="11"/>
  <c r="BF46" i="11"/>
  <c r="BG46" i="11"/>
  <c r="AK46" i="11"/>
  <c r="AM46" i="11"/>
  <c r="AS46" i="11"/>
  <c r="AU46" i="11"/>
  <c r="BA46" i="11"/>
  <c r="BB46" i="11"/>
  <c r="BC46" i="11"/>
  <c r="BJ46" i="11"/>
  <c r="BK46" i="11"/>
  <c r="AO47" i="11"/>
  <c r="AP47" i="11"/>
  <c r="AQ47" i="11"/>
  <c r="AR47" i="11"/>
  <c r="AW47" i="11"/>
  <c r="AX47" i="11"/>
  <c r="AY47" i="11"/>
  <c r="AZ47" i="11"/>
  <c r="BE47" i="11"/>
  <c r="BF47" i="11"/>
  <c r="BG47" i="11"/>
  <c r="BH47" i="11"/>
  <c r="AJ47" i="11"/>
  <c r="AK47" i="11"/>
  <c r="AL47" i="11"/>
  <c r="AM47" i="11"/>
  <c r="AN47" i="11"/>
  <c r="AS47" i="11"/>
  <c r="AT47" i="11"/>
  <c r="AU47" i="11"/>
  <c r="AV47" i="11"/>
  <c r="BA47" i="11"/>
  <c r="BB47" i="11"/>
  <c r="BC47" i="11"/>
  <c r="BD47" i="11"/>
  <c r="BI47" i="11"/>
  <c r="BJ47" i="11"/>
  <c r="BK47" i="11"/>
  <c r="AK48" i="11"/>
  <c r="AP48" i="11"/>
  <c r="AQ48" i="11"/>
  <c r="AR48" i="11"/>
  <c r="AS48" i="11"/>
  <c r="AX48" i="11"/>
  <c r="AY48" i="11"/>
  <c r="AZ48" i="11"/>
  <c r="BA48" i="11"/>
  <c r="BF48" i="11"/>
  <c r="BG48" i="11"/>
  <c r="BH48" i="11"/>
  <c r="BI48" i="11"/>
  <c r="AJ48" i="11"/>
  <c r="AL48" i="11"/>
  <c r="AM48" i="11"/>
  <c r="AO48" i="11"/>
  <c r="AT48" i="11"/>
  <c r="AU48" i="11"/>
  <c r="AW48" i="11"/>
  <c r="BB48" i="11"/>
  <c r="BC48" i="11"/>
  <c r="BE48" i="11"/>
  <c r="BK48" i="11"/>
  <c r="AK49" i="11"/>
  <c r="AL49" i="11"/>
  <c r="AQ49" i="11"/>
  <c r="AR49" i="11"/>
  <c r="AS49" i="11"/>
  <c r="AT49" i="11"/>
  <c r="AY49" i="11"/>
  <c r="AZ49" i="11"/>
  <c r="BA49" i="11"/>
  <c r="BB49" i="11"/>
  <c r="BG49" i="11"/>
  <c r="BH49" i="11"/>
  <c r="BI49" i="11"/>
  <c r="BJ49" i="11"/>
  <c r="AJ49" i="11"/>
  <c r="AM49" i="11"/>
  <c r="AN49" i="11"/>
  <c r="AO49" i="11"/>
  <c r="AP49" i="11"/>
  <c r="AU49" i="11"/>
  <c r="AV49" i="11"/>
  <c r="AW49" i="11"/>
  <c r="AX49" i="11"/>
  <c r="BC49" i="11"/>
  <c r="BD49" i="11"/>
  <c r="BE49" i="11"/>
  <c r="BF49" i="11"/>
  <c r="BK49" i="11"/>
  <c r="AK50" i="11"/>
  <c r="AM50" i="11"/>
  <c r="AS50" i="11"/>
  <c r="AU50" i="11"/>
  <c r="BA50" i="11"/>
  <c r="BC50" i="11"/>
  <c r="BI50" i="11"/>
  <c r="BK50" i="11"/>
  <c r="AJ50" i="11"/>
  <c r="AN50" i="11"/>
  <c r="AO50" i="11"/>
  <c r="AQ50" i="11"/>
  <c r="AV50" i="11"/>
  <c r="AW50" i="11"/>
  <c r="AY50" i="11"/>
  <c r="BD50" i="11"/>
  <c r="BE50" i="11"/>
  <c r="BG50" i="11"/>
  <c r="AK51" i="11"/>
  <c r="AL51" i="11"/>
  <c r="AM51" i="11"/>
  <c r="AN51" i="11"/>
  <c r="AS51" i="11"/>
  <c r="AT51" i="11"/>
  <c r="AU51" i="11"/>
  <c r="AV51" i="11"/>
  <c r="BA51" i="11"/>
  <c r="BB51" i="11"/>
  <c r="BC51" i="11"/>
  <c r="BD51" i="11"/>
  <c r="BI51" i="11"/>
  <c r="BJ51" i="11"/>
  <c r="BK51" i="11"/>
  <c r="AJ51" i="11"/>
  <c r="AO51" i="11"/>
  <c r="AQ51" i="11"/>
  <c r="AW51" i="11"/>
  <c r="AY51" i="11"/>
  <c r="BE51" i="11"/>
  <c r="BG51" i="11"/>
  <c r="AL52" i="11"/>
  <c r="AM52" i="11"/>
  <c r="AO52" i="11"/>
  <c r="AT52" i="11"/>
  <c r="AU52" i="11"/>
  <c r="AW52" i="11"/>
  <c r="BA52" i="11"/>
  <c r="BB52" i="11"/>
  <c r="BC52" i="11"/>
  <c r="BE52" i="11"/>
  <c r="BI52" i="11"/>
  <c r="BJ52" i="11"/>
  <c r="BK52" i="11"/>
  <c r="AK52" i="11"/>
  <c r="AN52" i="11"/>
  <c r="AP52" i="11"/>
  <c r="AQ52" i="11"/>
  <c r="AR52" i="11"/>
  <c r="AS52" i="11"/>
  <c r="AV52" i="11"/>
  <c r="AX52" i="11"/>
  <c r="AY52" i="11"/>
  <c r="AZ52" i="11"/>
  <c r="BD52" i="11"/>
  <c r="BF52" i="11"/>
  <c r="BG52" i="11"/>
  <c r="BH52" i="11"/>
  <c r="BF7" i="11" l="1"/>
  <c r="AX7" i="11"/>
  <c r="AP7" i="11"/>
  <c r="BH51" i="11"/>
  <c r="AZ51" i="11"/>
  <c r="AR51" i="11"/>
  <c r="BJ45" i="11"/>
  <c r="BF39" i="11"/>
  <c r="AX39" i="11"/>
  <c r="AP39" i="11"/>
  <c r="BJ17" i="11"/>
  <c r="BB17" i="11"/>
  <c r="AT17" i="11"/>
  <c r="AL17" i="11"/>
  <c r="BD9" i="11"/>
  <c r="BE39" i="11"/>
  <c r="AW39" i="11"/>
  <c r="AO39" i="11"/>
  <c r="BF51" i="11"/>
  <c r="AP51" i="11"/>
  <c r="BD14" i="11"/>
  <c r="AV14" i="11"/>
  <c r="AN14" i="11"/>
  <c r="AX51" i="11"/>
  <c r="AL9" i="11"/>
  <c r="BI9" i="11"/>
  <c r="BH20" i="11"/>
  <c r="AZ20" i="11"/>
  <c r="AR20" i="11"/>
  <c r="AT9" i="11"/>
  <c r="BH8" i="11"/>
  <c r="AZ8" i="11"/>
  <c r="AR8" i="11"/>
  <c r="BD20" i="11"/>
  <c r="AV20" i="11"/>
  <c r="AN20" i="11"/>
  <c r="BD8" i="11"/>
  <c r="AP21" i="11" l="1"/>
  <c r="AP50" i="11"/>
  <c r="BD31" i="11"/>
  <c r="BD46" i="11"/>
  <c r="BJ18" i="11"/>
  <c r="BJ50" i="11"/>
  <c r="AR9" i="11"/>
  <c r="AL31" i="11"/>
  <c r="AL46" i="11"/>
  <c r="AZ9" i="11"/>
  <c r="BF21" i="11"/>
  <c r="BF50" i="11"/>
  <c r="AN30" i="11"/>
  <c r="AN45" i="11"/>
  <c r="AL18" i="11"/>
  <c r="AL50" i="11"/>
  <c r="AP45" i="11"/>
  <c r="AP30" i="11"/>
  <c r="AZ21" i="11"/>
  <c r="AZ50" i="11"/>
  <c r="AV30" i="11"/>
  <c r="AV45" i="11"/>
  <c r="AN15" i="11"/>
  <c r="AN48" i="11"/>
  <c r="AT18" i="11"/>
  <c r="AT50" i="11"/>
  <c r="AX30" i="11"/>
  <c r="AX45" i="11"/>
  <c r="AR21" i="11"/>
  <c r="AR50" i="11"/>
  <c r="AX21" i="11"/>
  <c r="AX50" i="11"/>
  <c r="BH21" i="11"/>
  <c r="BH50" i="11"/>
  <c r="AT31" i="11"/>
  <c r="AT46" i="11"/>
  <c r="BD30" i="11"/>
  <c r="BD45" i="11"/>
  <c r="BJ15" i="11"/>
  <c r="BJ48" i="11"/>
  <c r="BD15" i="11"/>
  <c r="BD48" i="11"/>
  <c r="BH9" i="11"/>
  <c r="BI46" i="11"/>
  <c r="BI31" i="11"/>
  <c r="AV15" i="11"/>
  <c r="AV48" i="11"/>
  <c r="BB18" i="11"/>
  <c r="BB50" i="11"/>
  <c r="BF45" i="11"/>
  <c r="BF30" i="11"/>
  <c r="AR46" i="11" l="1"/>
  <c r="AR31" i="11"/>
  <c r="AZ46" i="11"/>
  <c r="AZ31" i="11"/>
  <c r="BH46" i="11"/>
  <c r="BH31" i="11"/>
  <c r="B24" i="17" l="1"/>
  <c r="B23" i="17"/>
  <c r="B22" i="17"/>
  <c r="B21" i="17"/>
  <c r="R18" i="18"/>
  <c r="S18" i="18"/>
  <c r="I21" i="17"/>
  <c r="L18" i="18"/>
  <c r="N18" i="18"/>
  <c r="U18" i="18"/>
  <c r="M18" i="18"/>
  <c r="J18" i="18"/>
  <c r="V18" i="18"/>
  <c r="O18" i="18"/>
  <c r="H18" i="18"/>
  <c r="C18" i="18"/>
  <c r="G18" i="18"/>
  <c r="I18" i="18"/>
  <c r="E18" i="18"/>
  <c r="Q18" i="18"/>
  <c r="D18" i="18"/>
  <c r="F18" i="18"/>
  <c r="P18" i="18"/>
  <c r="K18" i="18"/>
  <c r="T18" i="18"/>
  <c r="G27" i="18" l="1"/>
  <c r="D27" i="18"/>
  <c r="H27" i="18"/>
  <c r="P27" i="18"/>
  <c r="E27" i="18"/>
  <c r="I27" i="18"/>
  <c r="K27" i="18"/>
  <c r="N27" i="18"/>
  <c r="C27" i="18"/>
  <c r="M27" i="18"/>
  <c r="F27" i="18"/>
  <c r="J27" i="18"/>
  <c r="L27" i="18"/>
  <c r="O27" i="18"/>
  <c r="S19" i="18"/>
  <c r="R19" i="18"/>
  <c r="U19" i="18"/>
  <c r="H21" i="17"/>
  <c r="K19" i="18"/>
  <c r="J19" i="18"/>
  <c r="F19" i="18"/>
  <c r="L19" i="18"/>
  <c r="N19" i="18"/>
  <c r="P19" i="18"/>
  <c r="M19" i="18"/>
  <c r="D21" i="17"/>
  <c r="H19" i="18"/>
  <c r="Q19" i="18"/>
  <c r="C21" i="17"/>
  <c r="E19" i="18"/>
  <c r="D19" i="18"/>
  <c r="F21" i="17"/>
  <c r="G19" i="18"/>
  <c r="I22" i="17"/>
  <c r="T19" i="18"/>
  <c r="I19" i="18"/>
  <c r="C19" i="18"/>
  <c r="E21" i="17"/>
  <c r="V19" i="18"/>
  <c r="O19" i="18"/>
  <c r="G21" i="17"/>
  <c r="M28" i="18" l="1"/>
  <c r="C28" i="18"/>
  <c r="F28" i="18"/>
  <c r="K28" i="18"/>
  <c r="E28" i="18"/>
  <c r="H28" i="18"/>
  <c r="L28" i="18"/>
  <c r="N28" i="18"/>
  <c r="G28" i="18"/>
  <c r="O28" i="18"/>
  <c r="J28" i="18"/>
  <c r="I28" i="18"/>
  <c r="P28" i="18"/>
  <c r="D28" i="18"/>
  <c r="M20" i="18"/>
  <c r="T20" i="18"/>
  <c r="F20" i="18"/>
  <c r="F22" i="17"/>
  <c r="N20" i="18"/>
  <c r="D22" i="17"/>
  <c r="V20" i="18"/>
  <c r="K20" i="18"/>
  <c r="H22" i="17"/>
  <c r="L20" i="18"/>
  <c r="R20" i="18"/>
  <c r="C22" i="17"/>
  <c r="J20" i="18"/>
  <c r="E20" i="18"/>
  <c r="H20" i="18"/>
  <c r="Q20" i="18"/>
  <c r="U20" i="18"/>
  <c r="I20" i="18"/>
  <c r="E22" i="17"/>
  <c r="G20" i="18"/>
  <c r="P20" i="18"/>
  <c r="G22" i="17"/>
  <c r="D20" i="18"/>
  <c r="I23" i="17"/>
  <c r="C20" i="18"/>
  <c r="O20" i="18"/>
  <c r="S20" i="18"/>
  <c r="O29" i="18" l="1"/>
  <c r="G29" i="18"/>
  <c r="K29" i="18"/>
  <c r="M29" i="18"/>
  <c r="D29" i="18"/>
  <c r="J29" i="18"/>
  <c r="L29" i="18"/>
  <c r="P29" i="18"/>
  <c r="N29" i="18"/>
  <c r="C29" i="18"/>
  <c r="H29" i="18"/>
  <c r="F29" i="18"/>
  <c r="I29" i="18"/>
  <c r="E29" i="18"/>
  <c r="K21" i="18"/>
  <c r="R21" i="18"/>
  <c r="I21" i="18"/>
  <c r="I24" i="17"/>
  <c r="V21" i="18"/>
  <c r="E21" i="18"/>
  <c r="F23" i="17"/>
  <c r="M21" i="18"/>
  <c r="H23" i="17"/>
  <c r="U21" i="18"/>
  <c r="D21" i="18"/>
  <c r="O21" i="18"/>
  <c r="G23" i="17"/>
  <c r="C23" i="17"/>
  <c r="F21" i="18"/>
  <c r="P21" i="18"/>
  <c r="L21" i="18"/>
  <c r="H21" i="18"/>
  <c r="N21" i="18"/>
  <c r="J21" i="18"/>
  <c r="S21" i="18"/>
  <c r="T21" i="18"/>
  <c r="G21" i="18"/>
  <c r="C21" i="18"/>
  <c r="Q21" i="18"/>
  <c r="E23" i="17"/>
  <c r="D23" i="17"/>
  <c r="E30" i="18" l="1"/>
  <c r="C30" i="18"/>
  <c r="D30" i="18"/>
  <c r="F30" i="18"/>
  <c r="I30" i="18"/>
  <c r="H30" i="18"/>
  <c r="P30" i="18"/>
  <c r="L30" i="18"/>
  <c r="K30" i="18"/>
  <c r="N30" i="18"/>
  <c r="J30" i="18"/>
  <c r="M30" i="18"/>
  <c r="G30" i="18"/>
  <c r="O30" i="18"/>
  <c r="C24" i="17"/>
  <c r="G24" i="17"/>
  <c r="E24" i="17"/>
  <c r="D24" i="17"/>
  <c r="H24" i="17"/>
  <c r="F24" i="17"/>
  <c r="BX6" i="6" l="1"/>
  <c r="BX57" i="6" s="1"/>
  <c r="BX7" i="6"/>
  <c r="BX58" i="6" s="1"/>
  <c r="BU8" i="6"/>
  <c r="BV8" i="6"/>
  <c r="BV59" i="6" s="1"/>
  <c r="BV110" i="6" s="1"/>
  <c r="BW8" i="6"/>
  <c r="BX8" i="6"/>
  <c r="BX59" i="6" s="1"/>
  <c r="BX110" i="6" s="1"/>
  <c r="BX9" i="6"/>
  <c r="BX10" i="6"/>
  <c r="BT11" i="6"/>
  <c r="BU11" i="6"/>
  <c r="BU62" i="6" s="1"/>
  <c r="BU113" i="6" s="1"/>
  <c r="BV11" i="6"/>
  <c r="BW11" i="6"/>
  <c r="BW62" i="6" s="1"/>
  <c r="BW113" i="6" s="1"/>
  <c r="BX11" i="6"/>
  <c r="BX12" i="6"/>
  <c r="BX13" i="6"/>
  <c r="BU14" i="6"/>
  <c r="BV14" i="6"/>
  <c r="BV65" i="6" s="1"/>
  <c r="BW14" i="6"/>
  <c r="BX14" i="6"/>
  <c r="BX65" i="6" s="1"/>
  <c r="BX15" i="6"/>
  <c r="BX16" i="6"/>
  <c r="BU17" i="6"/>
  <c r="BU68" i="6" s="1"/>
  <c r="BV17" i="6"/>
  <c r="BW17" i="6"/>
  <c r="BX17" i="6"/>
  <c r="BX18" i="6"/>
  <c r="BX19" i="6"/>
  <c r="BU20" i="6"/>
  <c r="BV20" i="6"/>
  <c r="BV71" i="6" s="1"/>
  <c r="BW20" i="6"/>
  <c r="BX20" i="6"/>
  <c r="BX21" i="6"/>
  <c r="BU22" i="6"/>
  <c r="BV22" i="6"/>
  <c r="BV73" i="6" s="1"/>
  <c r="BW22" i="6"/>
  <c r="BX22" i="6"/>
  <c r="BX73" i="6" s="1"/>
  <c r="BX23" i="6"/>
  <c r="BU24" i="6"/>
  <c r="BV24" i="6"/>
  <c r="BV75" i="6" s="1"/>
  <c r="BW24" i="6"/>
  <c r="BW75" i="6" s="1"/>
  <c r="BX24" i="6"/>
  <c r="BW25" i="6"/>
  <c r="BW76" i="6" s="1"/>
  <c r="BX25" i="6"/>
  <c r="BU26" i="6"/>
  <c r="BV26" i="6"/>
  <c r="BW26" i="6"/>
  <c r="BX26" i="6"/>
  <c r="BX77" i="6" s="1"/>
  <c r="BU27" i="6"/>
  <c r="BU78" i="6" s="1"/>
  <c r="BV27" i="6"/>
  <c r="BW27" i="6"/>
  <c r="BX27" i="6"/>
  <c r="BX28" i="6"/>
  <c r="BU29" i="6"/>
  <c r="BV29" i="6"/>
  <c r="BW29" i="6"/>
  <c r="BW80" i="6" s="1"/>
  <c r="BX29" i="6"/>
  <c r="BU30" i="6"/>
  <c r="BV30" i="6"/>
  <c r="BW30" i="6"/>
  <c r="BT32" i="6"/>
  <c r="BU32" i="6"/>
  <c r="BV32" i="6"/>
  <c r="BW32" i="6"/>
  <c r="BW83" i="6" s="1"/>
  <c r="BX32" i="6"/>
  <c r="BU33" i="6"/>
  <c r="BV33" i="6"/>
  <c r="BW33" i="6"/>
  <c r="BW84" i="6" s="1"/>
  <c r="BX33" i="6"/>
  <c r="BU34" i="6"/>
  <c r="BV34" i="6"/>
  <c r="BW34" i="6"/>
  <c r="BX34" i="6"/>
  <c r="BX85" i="6" s="1"/>
  <c r="BX35" i="6"/>
  <c r="BU36" i="6"/>
  <c r="BV36" i="6"/>
  <c r="BW36" i="6"/>
  <c r="BW87" i="6" s="1"/>
  <c r="BX36" i="6"/>
  <c r="BU37" i="6"/>
  <c r="BV37" i="6"/>
  <c r="BW37" i="6"/>
  <c r="BX37" i="6"/>
  <c r="BX38" i="6"/>
  <c r="BX39" i="6"/>
  <c r="BU40" i="6"/>
  <c r="BV40" i="6"/>
  <c r="BV91" i="6" s="1"/>
  <c r="BW40" i="6"/>
  <c r="BW91" i="6" s="1"/>
  <c r="BX40" i="6"/>
  <c r="BW41" i="6"/>
  <c r="BX41" i="6"/>
  <c r="BU42" i="6"/>
  <c r="BV42" i="6"/>
  <c r="BW42" i="6"/>
  <c r="BX42" i="6"/>
  <c r="BX93" i="6" s="1"/>
  <c r="BU43" i="6"/>
  <c r="BV43" i="6"/>
  <c r="BW43" i="6"/>
  <c r="BW94" i="6" s="1"/>
  <c r="BX43" i="6"/>
  <c r="BU44" i="6"/>
  <c r="BV44" i="6"/>
  <c r="BV95" i="6" s="1"/>
  <c r="BW44" i="6"/>
  <c r="BX44" i="6"/>
  <c r="BW45" i="6"/>
  <c r="BW96" i="6" s="1"/>
  <c r="BW47" i="6"/>
  <c r="BW98" i="6" s="1"/>
  <c r="BW49" i="6"/>
  <c r="BW51" i="6"/>
  <c r="BW102" i="6" s="1"/>
  <c r="BT52" i="6"/>
  <c r="BT103" i="6" s="1"/>
  <c r="BU52" i="6"/>
  <c r="BU103" i="6" s="1"/>
  <c r="BV52" i="6"/>
  <c r="BW52" i="6"/>
  <c r="BX52" i="6"/>
  <c r="BX103" i="6" s="1"/>
  <c r="BV53" i="6"/>
  <c r="BW53" i="6"/>
  <c r="BV54" i="6"/>
  <c r="BW54" i="6"/>
  <c r="BX4" i="6"/>
  <c r="BX55" i="6" s="1"/>
  <c r="BW4" i="6"/>
  <c r="BW55" i="6" s="1"/>
  <c r="BV4" i="6"/>
  <c r="BV55" i="6" s="1"/>
  <c r="BU4" i="6"/>
  <c r="BU55" i="6" s="1"/>
  <c r="BT4" i="6"/>
  <c r="BT55" i="6" s="1"/>
  <c r="BS4" i="6"/>
  <c r="BX5" i="6"/>
  <c r="BX56" i="6" s="1"/>
  <c r="BW5" i="6"/>
  <c r="BW56" i="6" s="1"/>
  <c r="BV5" i="6"/>
  <c r="BV56" i="6" s="1"/>
  <c r="BU5" i="6"/>
  <c r="BU56" i="6" s="1"/>
  <c r="A4" i="6"/>
  <c r="A5" i="6" s="1"/>
  <c r="BX90" i="6" l="1"/>
  <c r="BX141" i="6" s="1"/>
  <c r="BX192" i="6" s="1"/>
  <c r="BX243" i="6" s="1"/>
  <c r="BX294" i="6" s="1"/>
  <c r="BX345" i="6" s="1"/>
  <c r="BX396" i="6" s="1"/>
  <c r="BX447" i="6" s="1"/>
  <c r="BX498" i="6" s="1"/>
  <c r="BX549" i="6" s="1"/>
  <c r="BX600" i="6" s="1"/>
  <c r="BX651" i="6" s="1"/>
  <c r="BX702" i="6" s="1"/>
  <c r="BX753" i="6" s="1"/>
  <c r="BX804" i="6" s="1"/>
  <c r="BX855" i="6" s="1"/>
  <c r="BX906" i="6" s="1"/>
  <c r="BX957" i="6" s="1"/>
  <c r="BX1008" i="6" s="1"/>
  <c r="BX1059" i="6" s="1"/>
  <c r="BX1110" i="6" s="1"/>
  <c r="BX1161" i="6" s="1"/>
  <c r="BX1212" i="6" s="1"/>
  <c r="BX1263" i="6" s="1"/>
  <c r="BX1314" i="6" s="1"/>
  <c r="BX1365" i="6" s="1"/>
  <c r="BX78" i="6"/>
  <c r="BX129" i="6" s="1"/>
  <c r="BX180" i="6" s="1"/>
  <c r="BX231" i="6" s="1"/>
  <c r="BX282" i="6" s="1"/>
  <c r="BX333" i="6" s="1"/>
  <c r="BX384" i="6" s="1"/>
  <c r="BX435" i="6" s="1"/>
  <c r="BX486" i="6" s="1"/>
  <c r="BX537" i="6" s="1"/>
  <c r="BX588" i="6" s="1"/>
  <c r="BX639" i="6" s="1"/>
  <c r="BX690" i="6" s="1"/>
  <c r="BX741" i="6" s="1"/>
  <c r="BX792" i="6" s="1"/>
  <c r="BX843" i="6" s="1"/>
  <c r="BX894" i="6" s="1"/>
  <c r="BX945" i="6" s="1"/>
  <c r="BX996" i="6" s="1"/>
  <c r="BX1047" i="6" s="1"/>
  <c r="BX1098" i="6" s="1"/>
  <c r="BX1149" i="6" s="1"/>
  <c r="BX1200" i="6" s="1"/>
  <c r="BX1251" i="6" s="1"/>
  <c r="BX1302" i="6" s="1"/>
  <c r="BX1353" i="6" s="1"/>
  <c r="BW73" i="6"/>
  <c r="BW124" i="6" s="1"/>
  <c r="BW175" i="6" s="1"/>
  <c r="BW226" i="6" s="1"/>
  <c r="BW277" i="6" s="1"/>
  <c r="BW328" i="6" s="1"/>
  <c r="BW379" i="6" s="1"/>
  <c r="BW430" i="6" s="1"/>
  <c r="BW481" i="6" s="1"/>
  <c r="BW532" i="6" s="1"/>
  <c r="BW583" i="6" s="1"/>
  <c r="BW634" i="6" s="1"/>
  <c r="BW685" i="6" s="1"/>
  <c r="BW736" i="6" s="1"/>
  <c r="BW787" i="6" s="1"/>
  <c r="BW838" i="6" s="1"/>
  <c r="BW889" i="6" s="1"/>
  <c r="BW940" i="6" s="1"/>
  <c r="BW991" i="6" s="1"/>
  <c r="BW1042" i="6" s="1"/>
  <c r="BW1093" i="6" s="1"/>
  <c r="BW1144" i="6" s="1"/>
  <c r="BW1195" i="6" s="1"/>
  <c r="BW1246" i="6" s="1"/>
  <c r="BW1297" i="6" s="1"/>
  <c r="BW1348" i="6" s="1"/>
  <c r="BV62" i="6"/>
  <c r="BV113" i="6" s="1"/>
  <c r="BV164" i="6" s="1"/>
  <c r="BV215" i="6" s="1"/>
  <c r="BV266" i="6" s="1"/>
  <c r="BV317" i="6" s="1"/>
  <c r="BV368" i="6" s="1"/>
  <c r="BV419" i="6" s="1"/>
  <c r="BV470" i="6" s="1"/>
  <c r="BV521" i="6" s="1"/>
  <c r="BV572" i="6" s="1"/>
  <c r="BV623" i="6" s="1"/>
  <c r="BV674" i="6" s="1"/>
  <c r="BV725" i="6" s="1"/>
  <c r="BV776" i="6" s="1"/>
  <c r="BV827" i="6" s="1"/>
  <c r="BV878" i="6" s="1"/>
  <c r="BV929" i="6" s="1"/>
  <c r="BV980" i="6" s="1"/>
  <c r="BV1031" i="6" s="1"/>
  <c r="BV1082" i="6" s="1"/>
  <c r="BV1133" i="6" s="1"/>
  <c r="BV1184" i="6" s="1"/>
  <c r="BV1235" i="6" s="1"/>
  <c r="BV1286" i="6" s="1"/>
  <c r="BV1337" i="6" s="1"/>
  <c r="BU59" i="6"/>
  <c r="BU110" i="6" s="1"/>
  <c r="BU161" i="6" s="1"/>
  <c r="BU212" i="6" s="1"/>
  <c r="BU263" i="6" s="1"/>
  <c r="BU314" i="6" s="1"/>
  <c r="BU365" i="6" s="1"/>
  <c r="BU416" i="6" s="1"/>
  <c r="BU467" i="6" s="1"/>
  <c r="BU518" i="6" s="1"/>
  <c r="BU569" i="6" s="1"/>
  <c r="BU620" i="6" s="1"/>
  <c r="BU671" i="6" s="1"/>
  <c r="BU722" i="6" s="1"/>
  <c r="BU773" i="6" s="1"/>
  <c r="BU824" i="6" s="1"/>
  <c r="BU875" i="6" s="1"/>
  <c r="BU926" i="6" s="1"/>
  <c r="BU977" i="6" s="1"/>
  <c r="BU1028" i="6" s="1"/>
  <c r="BU1079" i="6" s="1"/>
  <c r="BU1130" i="6" s="1"/>
  <c r="BU1181" i="6" s="1"/>
  <c r="BU1232" i="6" s="1"/>
  <c r="BU1283" i="6" s="1"/>
  <c r="BU1334" i="6" s="1"/>
  <c r="BW105" i="6"/>
  <c r="BW156" i="6" s="1"/>
  <c r="BW207" i="6" s="1"/>
  <c r="BW258" i="6" s="1"/>
  <c r="BW309" i="6" s="1"/>
  <c r="BW360" i="6" s="1"/>
  <c r="BW411" i="6" s="1"/>
  <c r="BW462" i="6" s="1"/>
  <c r="BW513" i="6" s="1"/>
  <c r="BW564" i="6" s="1"/>
  <c r="BW615" i="6" s="1"/>
  <c r="BW666" i="6" s="1"/>
  <c r="BW717" i="6" s="1"/>
  <c r="BW768" i="6" s="1"/>
  <c r="BW819" i="6" s="1"/>
  <c r="BW870" i="6" s="1"/>
  <c r="BW921" i="6" s="1"/>
  <c r="BW972" i="6" s="1"/>
  <c r="BW1023" i="6" s="1"/>
  <c r="BW1074" i="6" s="1"/>
  <c r="BW1125" i="6" s="1"/>
  <c r="BW1176" i="6" s="1"/>
  <c r="BW1227" i="6" s="1"/>
  <c r="BW1278" i="6" s="1"/>
  <c r="BW1329" i="6" s="1"/>
  <c r="BW1380" i="6" s="1"/>
  <c r="BU95" i="6"/>
  <c r="BU146" i="6" s="1"/>
  <c r="BU197" i="6" s="1"/>
  <c r="BU248" i="6" s="1"/>
  <c r="BU299" i="6" s="1"/>
  <c r="BU350" i="6" s="1"/>
  <c r="BU401" i="6" s="1"/>
  <c r="BU452" i="6" s="1"/>
  <c r="BU503" i="6" s="1"/>
  <c r="BU554" i="6" s="1"/>
  <c r="BU605" i="6" s="1"/>
  <c r="BU656" i="6" s="1"/>
  <c r="BU707" i="6" s="1"/>
  <c r="BU758" i="6" s="1"/>
  <c r="BU809" i="6" s="1"/>
  <c r="BU860" i="6" s="1"/>
  <c r="BU911" i="6" s="1"/>
  <c r="BU962" i="6" s="1"/>
  <c r="BU1013" i="6" s="1"/>
  <c r="BU1064" i="6" s="1"/>
  <c r="BU1115" i="6" s="1"/>
  <c r="BU1166" i="6" s="1"/>
  <c r="BU1217" i="6" s="1"/>
  <c r="BU1268" i="6" s="1"/>
  <c r="BU1319" i="6" s="1"/>
  <c r="BU1370" i="6" s="1"/>
  <c r="BU93" i="6"/>
  <c r="BU144" i="6" s="1"/>
  <c r="BU195" i="6" s="1"/>
  <c r="BU246" i="6" s="1"/>
  <c r="BU297" i="6" s="1"/>
  <c r="BU348" i="6" s="1"/>
  <c r="BU399" i="6" s="1"/>
  <c r="BU450" i="6" s="1"/>
  <c r="BU501" i="6" s="1"/>
  <c r="BU552" i="6" s="1"/>
  <c r="BU603" i="6" s="1"/>
  <c r="BU654" i="6" s="1"/>
  <c r="BU705" i="6" s="1"/>
  <c r="BU756" i="6" s="1"/>
  <c r="BU807" i="6" s="1"/>
  <c r="BU858" i="6" s="1"/>
  <c r="BU909" i="6" s="1"/>
  <c r="BU960" i="6" s="1"/>
  <c r="BU1011" i="6" s="1"/>
  <c r="BU1062" i="6" s="1"/>
  <c r="BU1113" i="6" s="1"/>
  <c r="BU1164" i="6" s="1"/>
  <c r="BU1215" i="6" s="1"/>
  <c r="BU1266" i="6" s="1"/>
  <c r="BU1317" i="6" s="1"/>
  <c r="BU1368" i="6" s="1"/>
  <c r="BX89" i="6"/>
  <c r="BX140" i="6" s="1"/>
  <c r="BX191" i="6" s="1"/>
  <c r="BX242" i="6" s="1"/>
  <c r="BX293" i="6" s="1"/>
  <c r="BX344" i="6" s="1"/>
  <c r="BX395" i="6" s="1"/>
  <c r="BX446" i="6" s="1"/>
  <c r="BX497" i="6" s="1"/>
  <c r="BX548" i="6" s="1"/>
  <c r="BX599" i="6" s="1"/>
  <c r="BX650" i="6" s="1"/>
  <c r="BX701" i="6" s="1"/>
  <c r="BX752" i="6" s="1"/>
  <c r="BX803" i="6" s="1"/>
  <c r="BX854" i="6" s="1"/>
  <c r="BX905" i="6" s="1"/>
  <c r="BX956" i="6" s="1"/>
  <c r="BX1007" i="6" s="1"/>
  <c r="BX1058" i="6" s="1"/>
  <c r="BX1109" i="6" s="1"/>
  <c r="BX1160" i="6" s="1"/>
  <c r="BX1211" i="6" s="1"/>
  <c r="BX1262" i="6" s="1"/>
  <c r="BX1313" i="6" s="1"/>
  <c r="BX1364" i="6" s="1"/>
  <c r="BU138" i="6"/>
  <c r="BU189" i="6" s="1"/>
  <c r="BU240" i="6" s="1"/>
  <c r="BU291" i="6" s="1"/>
  <c r="BU342" i="6" s="1"/>
  <c r="BU393" i="6" s="1"/>
  <c r="BU444" i="6" s="1"/>
  <c r="BU495" i="6" s="1"/>
  <c r="BU546" i="6" s="1"/>
  <c r="BU597" i="6" s="1"/>
  <c r="BU648" i="6" s="1"/>
  <c r="BU699" i="6" s="1"/>
  <c r="BU750" i="6" s="1"/>
  <c r="BU801" i="6" s="1"/>
  <c r="BU852" i="6" s="1"/>
  <c r="BU903" i="6" s="1"/>
  <c r="BU954" i="6" s="1"/>
  <c r="BU1005" i="6" s="1"/>
  <c r="BU1056" i="6" s="1"/>
  <c r="BU1107" i="6" s="1"/>
  <c r="BU1158" i="6" s="1"/>
  <c r="BU1209" i="6" s="1"/>
  <c r="BU1260" i="6" s="1"/>
  <c r="BU1311" i="6" s="1"/>
  <c r="BU1362" i="6" s="1"/>
  <c r="BU87" i="6"/>
  <c r="BV84" i="6"/>
  <c r="BV135" i="6" s="1"/>
  <c r="BV186" i="6" s="1"/>
  <c r="BV237" i="6" s="1"/>
  <c r="BV288" i="6" s="1"/>
  <c r="BV339" i="6" s="1"/>
  <c r="BV390" i="6" s="1"/>
  <c r="BV441" i="6" s="1"/>
  <c r="BV492" i="6" s="1"/>
  <c r="BV543" i="6" s="1"/>
  <c r="BV594" i="6" s="1"/>
  <c r="BV645" i="6" s="1"/>
  <c r="BV696" i="6" s="1"/>
  <c r="BV747" i="6" s="1"/>
  <c r="BV798" i="6" s="1"/>
  <c r="BV849" i="6" s="1"/>
  <c r="BV900" i="6" s="1"/>
  <c r="BV951" i="6" s="1"/>
  <c r="BV1002" i="6" s="1"/>
  <c r="BV1053" i="6" s="1"/>
  <c r="BV1104" i="6" s="1"/>
  <c r="BV1155" i="6" s="1"/>
  <c r="BV1206" i="6" s="1"/>
  <c r="BV1257" i="6" s="1"/>
  <c r="BV1308" i="6" s="1"/>
  <c r="BV1359" i="6" s="1"/>
  <c r="BV132" i="6"/>
  <c r="BV183" i="6" s="1"/>
  <c r="BV234" i="6" s="1"/>
  <c r="BV285" i="6" s="1"/>
  <c r="BV336" i="6" s="1"/>
  <c r="BV387" i="6" s="1"/>
  <c r="BV438" i="6" s="1"/>
  <c r="BV489" i="6" s="1"/>
  <c r="BV540" i="6" s="1"/>
  <c r="BV591" i="6" s="1"/>
  <c r="BV642" i="6" s="1"/>
  <c r="BV693" i="6" s="1"/>
  <c r="BV744" i="6" s="1"/>
  <c r="BV795" i="6" s="1"/>
  <c r="BV846" i="6" s="1"/>
  <c r="BV897" i="6" s="1"/>
  <c r="BV948" i="6" s="1"/>
  <c r="BV999" i="6" s="1"/>
  <c r="BV1050" i="6" s="1"/>
  <c r="BV1101" i="6" s="1"/>
  <c r="BV1152" i="6" s="1"/>
  <c r="BV1203" i="6" s="1"/>
  <c r="BV1254" i="6" s="1"/>
  <c r="BV1305" i="6" s="1"/>
  <c r="BV1356" i="6" s="1"/>
  <c r="BV81" i="6"/>
  <c r="BW78" i="6"/>
  <c r="BW129" i="6" s="1"/>
  <c r="BW180" i="6" s="1"/>
  <c r="BW231" i="6" s="1"/>
  <c r="BW282" i="6" s="1"/>
  <c r="BW333" i="6" s="1"/>
  <c r="BW384" i="6" s="1"/>
  <c r="BW435" i="6" s="1"/>
  <c r="BW486" i="6" s="1"/>
  <c r="BW537" i="6" s="1"/>
  <c r="BW588" i="6" s="1"/>
  <c r="BW639" i="6" s="1"/>
  <c r="BW690" i="6" s="1"/>
  <c r="BW741" i="6" s="1"/>
  <c r="BW792" i="6" s="1"/>
  <c r="BW843" i="6" s="1"/>
  <c r="BW894" i="6" s="1"/>
  <c r="BW945" i="6" s="1"/>
  <c r="BW996" i="6" s="1"/>
  <c r="BW1047" i="6" s="1"/>
  <c r="BW1098" i="6" s="1"/>
  <c r="BW1149" i="6" s="1"/>
  <c r="BW1200" i="6" s="1"/>
  <c r="BW1251" i="6" s="1"/>
  <c r="BW1302" i="6" s="1"/>
  <c r="BW1353" i="6" s="1"/>
  <c r="BX69" i="6"/>
  <c r="BX120" i="6" s="1"/>
  <c r="BX171" i="6" s="1"/>
  <c r="BX222" i="6" s="1"/>
  <c r="BX273" i="6" s="1"/>
  <c r="BX324" i="6" s="1"/>
  <c r="BX375" i="6" s="1"/>
  <c r="BX426" i="6" s="1"/>
  <c r="BX477" i="6" s="1"/>
  <c r="BX528" i="6" s="1"/>
  <c r="BX579" i="6" s="1"/>
  <c r="BX630" i="6" s="1"/>
  <c r="BX681" i="6" s="1"/>
  <c r="BX732" i="6" s="1"/>
  <c r="BX783" i="6" s="1"/>
  <c r="BX834" i="6" s="1"/>
  <c r="BX885" i="6" s="1"/>
  <c r="BX936" i="6" s="1"/>
  <c r="BX987" i="6" s="1"/>
  <c r="BX1038" i="6" s="1"/>
  <c r="BX1089" i="6" s="1"/>
  <c r="BX1140" i="6" s="1"/>
  <c r="BX1191" i="6" s="1"/>
  <c r="BX1242" i="6" s="1"/>
  <c r="BX1293" i="6" s="1"/>
  <c r="BX1344" i="6" s="1"/>
  <c r="BW65" i="6"/>
  <c r="BW116" i="6" s="1"/>
  <c r="BW167" i="6" s="1"/>
  <c r="BW218" i="6" s="1"/>
  <c r="BW269" i="6" s="1"/>
  <c r="BW320" i="6" s="1"/>
  <c r="BW371" i="6" s="1"/>
  <c r="BW422" i="6" s="1"/>
  <c r="BW473" i="6" s="1"/>
  <c r="BW524" i="6" s="1"/>
  <c r="BW575" i="6" s="1"/>
  <c r="BW626" i="6" s="1"/>
  <c r="BW677" i="6" s="1"/>
  <c r="BW728" i="6" s="1"/>
  <c r="BW779" i="6" s="1"/>
  <c r="BW830" i="6" s="1"/>
  <c r="BW881" i="6" s="1"/>
  <c r="BW932" i="6" s="1"/>
  <c r="BW983" i="6" s="1"/>
  <c r="BW1034" i="6" s="1"/>
  <c r="BW1085" i="6" s="1"/>
  <c r="BW1136" i="6" s="1"/>
  <c r="BW1187" i="6" s="1"/>
  <c r="BW1238" i="6" s="1"/>
  <c r="BW1289" i="6" s="1"/>
  <c r="BW1340" i="6" s="1"/>
  <c r="BX109" i="6"/>
  <c r="BX160" i="6" s="1"/>
  <c r="BX211" i="6" s="1"/>
  <c r="BX262" i="6" s="1"/>
  <c r="BX313" i="6" s="1"/>
  <c r="BX364" i="6" s="1"/>
  <c r="BX415" i="6" s="1"/>
  <c r="BX466" i="6" s="1"/>
  <c r="BX517" i="6" s="1"/>
  <c r="BX568" i="6" s="1"/>
  <c r="BX619" i="6" s="1"/>
  <c r="BX670" i="6" s="1"/>
  <c r="BX721" i="6" s="1"/>
  <c r="BX772" i="6" s="1"/>
  <c r="BX823" i="6" s="1"/>
  <c r="BX874" i="6" s="1"/>
  <c r="BX925" i="6" s="1"/>
  <c r="BX976" i="6" s="1"/>
  <c r="BX1027" i="6" s="1"/>
  <c r="BX1078" i="6" s="1"/>
  <c r="BX1129" i="6" s="1"/>
  <c r="BX1180" i="6" s="1"/>
  <c r="BX1231" i="6" s="1"/>
  <c r="BX1282" i="6" s="1"/>
  <c r="BX1333" i="6" s="1"/>
  <c r="BX107" i="6"/>
  <c r="BX158" i="6" s="1"/>
  <c r="BX209" i="6" s="1"/>
  <c r="BX260" i="6" s="1"/>
  <c r="BX311" i="6" s="1"/>
  <c r="BX362" i="6" s="1"/>
  <c r="BX413" i="6" s="1"/>
  <c r="BX464" i="6" s="1"/>
  <c r="BX515" i="6" s="1"/>
  <c r="BX566" i="6" s="1"/>
  <c r="BX617" i="6" s="1"/>
  <c r="BX668" i="6" s="1"/>
  <c r="BX719" i="6" s="1"/>
  <c r="BX770" i="6" s="1"/>
  <c r="BX821" i="6" s="1"/>
  <c r="BX872" i="6" s="1"/>
  <c r="BX923" i="6" s="1"/>
  <c r="BX974" i="6" s="1"/>
  <c r="BX1025" i="6" s="1"/>
  <c r="BX1076" i="6" s="1"/>
  <c r="BX1127" i="6" s="1"/>
  <c r="BX1178" i="6" s="1"/>
  <c r="BX1229" i="6" s="1"/>
  <c r="BX1280" i="6" s="1"/>
  <c r="BX1331" i="6" s="1"/>
  <c r="BV156" i="6"/>
  <c r="BV207" i="6" s="1"/>
  <c r="BV258" i="6" s="1"/>
  <c r="BV309" i="6" s="1"/>
  <c r="BV360" i="6" s="1"/>
  <c r="BV411" i="6" s="1"/>
  <c r="BV462" i="6" s="1"/>
  <c r="BV513" i="6" s="1"/>
  <c r="BV564" i="6" s="1"/>
  <c r="BV615" i="6" s="1"/>
  <c r="BV666" i="6" s="1"/>
  <c r="BV717" i="6" s="1"/>
  <c r="BV768" i="6" s="1"/>
  <c r="BV819" i="6" s="1"/>
  <c r="BV870" i="6" s="1"/>
  <c r="BV921" i="6" s="1"/>
  <c r="BV972" i="6" s="1"/>
  <c r="BV1023" i="6" s="1"/>
  <c r="BV1074" i="6" s="1"/>
  <c r="BV1125" i="6" s="1"/>
  <c r="BV1176" i="6" s="1"/>
  <c r="BV1227" i="6" s="1"/>
  <c r="BV1278" i="6" s="1"/>
  <c r="BV1329" i="6" s="1"/>
  <c r="BV1380" i="6" s="1"/>
  <c r="BV105" i="6"/>
  <c r="BX94" i="6"/>
  <c r="BX145" i="6" s="1"/>
  <c r="BX196" i="6" s="1"/>
  <c r="BX247" i="6" s="1"/>
  <c r="BX298" i="6" s="1"/>
  <c r="BX349" i="6" s="1"/>
  <c r="BX400" i="6" s="1"/>
  <c r="BX451" i="6" s="1"/>
  <c r="BX502" i="6" s="1"/>
  <c r="BX553" i="6" s="1"/>
  <c r="BX604" i="6" s="1"/>
  <c r="BX655" i="6" s="1"/>
  <c r="BX706" i="6" s="1"/>
  <c r="BX757" i="6" s="1"/>
  <c r="BX808" i="6" s="1"/>
  <c r="BX859" i="6" s="1"/>
  <c r="BX910" i="6" s="1"/>
  <c r="BX961" i="6" s="1"/>
  <c r="BX1012" i="6" s="1"/>
  <c r="BX1063" i="6" s="1"/>
  <c r="BX1114" i="6" s="1"/>
  <c r="BX1165" i="6" s="1"/>
  <c r="BX1216" i="6" s="1"/>
  <c r="BX1267" i="6" s="1"/>
  <c r="BX1318" i="6" s="1"/>
  <c r="BX1369" i="6" s="1"/>
  <c r="BX92" i="6"/>
  <c r="BX143" i="6" s="1"/>
  <c r="BX194" i="6" s="1"/>
  <c r="BX245" i="6" s="1"/>
  <c r="BX296" i="6" s="1"/>
  <c r="BX347" i="6" s="1"/>
  <c r="BX398" i="6" s="1"/>
  <c r="BX449" i="6" s="1"/>
  <c r="BX500" i="6" s="1"/>
  <c r="BX551" i="6" s="1"/>
  <c r="BX602" i="6" s="1"/>
  <c r="BX653" i="6" s="1"/>
  <c r="BX704" i="6" s="1"/>
  <c r="BX755" i="6" s="1"/>
  <c r="BX806" i="6" s="1"/>
  <c r="BX857" i="6" s="1"/>
  <c r="BX908" i="6" s="1"/>
  <c r="BX959" i="6" s="1"/>
  <c r="BX1010" i="6" s="1"/>
  <c r="BX1061" i="6" s="1"/>
  <c r="BX1112" i="6" s="1"/>
  <c r="BX1163" i="6" s="1"/>
  <c r="BX1214" i="6" s="1"/>
  <c r="BX1265" i="6" s="1"/>
  <c r="BX1316" i="6" s="1"/>
  <c r="BX1367" i="6" s="1"/>
  <c r="BX88" i="6"/>
  <c r="BX139" i="6" s="1"/>
  <c r="BX190" i="6" s="1"/>
  <c r="BX241" i="6" s="1"/>
  <c r="BX292" i="6" s="1"/>
  <c r="BX343" i="6" s="1"/>
  <c r="BX394" i="6" s="1"/>
  <c r="BX445" i="6" s="1"/>
  <c r="BX496" i="6" s="1"/>
  <c r="BX547" i="6" s="1"/>
  <c r="BX598" i="6" s="1"/>
  <c r="BX649" i="6" s="1"/>
  <c r="BX700" i="6" s="1"/>
  <c r="BX751" i="6" s="1"/>
  <c r="BX802" i="6" s="1"/>
  <c r="BX853" i="6" s="1"/>
  <c r="BX904" i="6" s="1"/>
  <c r="BX955" i="6" s="1"/>
  <c r="BX1006" i="6" s="1"/>
  <c r="BX1057" i="6" s="1"/>
  <c r="BX1108" i="6" s="1"/>
  <c r="BX1159" i="6" s="1"/>
  <c r="BX1210" i="6" s="1"/>
  <c r="BX1261" i="6" s="1"/>
  <c r="BX1312" i="6" s="1"/>
  <c r="BX1363" i="6" s="1"/>
  <c r="BX86" i="6"/>
  <c r="BX137" i="6" s="1"/>
  <c r="BX188" i="6" s="1"/>
  <c r="BX239" i="6" s="1"/>
  <c r="BX290" i="6" s="1"/>
  <c r="BX341" i="6" s="1"/>
  <c r="BX392" i="6" s="1"/>
  <c r="BX443" i="6" s="1"/>
  <c r="BX494" i="6" s="1"/>
  <c r="BX545" i="6" s="1"/>
  <c r="BX596" i="6" s="1"/>
  <c r="BX647" i="6" s="1"/>
  <c r="BX698" i="6" s="1"/>
  <c r="BX749" i="6" s="1"/>
  <c r="BX800" i="6" s="1"/>
  <c r="BX851" i="6" s="1"/>
  <c r="BX902" i="6" s="1"/>
  <c r="BX953" i="6" s="1"/>
  <c r="BX1004" i="6" s="1"/>
  <c r="BX1055" i="6" s="1"/>
  <c r="BX1106" i="6" s="1"/>
  <c r="BX1157" i="6" s="1"/>
  <c r="BX1208" i="6" s="1"/>
  <c r="BX1259" i="6" s="1"/>
  <c r="BX1310" i="6" s="1"/>
  <c r="BX1361" i="6" s="1"/>
  <c r="BU84" i="6"/>
  <c r="BU135" i="6" s="1"/>
  <c r="BU186" i="6" s="1"/>
  <c r="BU237" i="6" s="1"/>
  <c r="BU288" i="6" s="1"/>
  <c r="BU339" i="6" s="1"/>
  <c r="BU390" i="6" s="1"/>
  <c r="BU441" i="6" s="1"/>
  <c r="BU492" i="6" s="1"/>
  <c r="BU543" i="6" s="1"/>
  <c r="BU594" i="6" s="1"/>
  <c r="BU645" i="6" s="1"/>
  <c r="BU696" i="6" s="1"/>
  <c r="BU747" i="6" s="1"/>
  <c r="BU798" i="6" s="1"/>
  <c r="BU849" i="6" s="1"/>
  <c r="BU900" i="6" s="1"/>
  <c r="BU951" i="6" s="1"/>
  <c r="BU1002" i="6" s="1"/>
  <c r="BU1053" i="6" s="1"/>
  <c r="BU1104" i="6" s="1"/>
  <c r="BU1155" i="6" s="1"/>
  <c r="BU1206" i="6" s="1"/>
  <c r="BU1257" i="6" s="1"/>
  <c r="BU1308" i="6" s="1"/>
  <c r="BU1359" i="6" s="1"/>
  <c r="BU81" i="6"/>
  <c r="BU132" i="6" s="1"/>
  <c r="BU183" i="6" s="1"/>
  <c r="BU234" i="6" s="1"/>
  <c r="BU285" i="6" s="1"/>
  <c r="BU336" i="6" s="1"/>
  <c r="BU387" i="6" s="1"/>
  <c r="BU438" i="6" s="1"/>
  <c r="BU489" i="6" s="1"/>
  <c r="BU540" i="6" s="1"/>
  <c r="BU591" i="6" s="1"/>
  <c r="BU642" i="6" s="1"/>
  <c r="BU693" i="6" s="1"/>
  <c r="BU744" i="6" s="1"/>
  <c r="BU795" i="6" s="1"/>
  <c r="BU846" i="6" s="1"/>
  <c r="BU897" i="6" s="1"/>
  <c r="BU948" i="6" s="1"/>
  <c r="BU999" i="6" s="1"/>
  <c r="BU1050" i="6" s="1"/>
  <c r="BU1101" i="6" s="1"/>
  <c r="BU1152" i="6" s="1"/>
  <c r="BU1203" i="6" s="1"/>
  <c r="BU1254" i="6" s="1"/>
  <c r="BU1305" i="6" s="1"/>
  <c r="BU1356" i="6" s="1"/>
  <c r="BV78" i="6"/>
  <c r="BV129" i="6" s="1"/>
  <c r="BV180" i="6" s="1"/>
  <c r="BV231" i="6" s="1"/>
  <c r="BV282" i="6" s="1"/>
  <c r="BV333" i="6" s="1"/>
  <c r="BV384" i="6" s="1"/>
  <c r="BV435" i="6" s="1"/>
  <c r="BV486" i="6" s="1"/>
  <c r="BV537" i="6" s="1"/>
  <c r="BV588" i="6" s="1"/>
  <c r="BV639" i="6" s="1"/>
  <c r="BV690" i="6" s="1"/>
  <c r="BV741" i="6" s="1"/>
  <c r="BV792" i="6" s="1"/>
  <c r="BV843" i="6" s="1"/>
  <c r="BV894" i="6" s="1"/>
  <c r="BV945" i="6" s="1"/>
  <c r="BV996" i="6" s="1"/>
  <c r="BV1047" i="6" s="1"/>
  <c r="BV1098" i="6" s="1"/>
  <c r="BV1149" i="6" s="1"/>
  <c r="BV1200" i="6" s="1"/>
  <c r="BV1251" i="6" s="1"/>
  <c r="BV1302" i="6" s="1"/>
  <c r="BV1353" i="6" s="1"/>
  <c r="BX126" i="6"/>
  <c r="BX177" i="6" s="1"/>
  <c r="BX228" i="6" s="1"/>
  <c r="BX279" i="6" s="1"/>
  <c r="BX330" i="6" s="1"/>
  <c r="BX381" i="6" s="1"/>
  <c r="BX432" i="6" s="1"/>
  <c r="BX483" i="6" s="1"/>
  <c r="BX534" i="6" s="1"/>
  <c r="BX585" i="6" s="1"/>
  <c r="BX636" i="6" s="1"/>
  <c r="BX687" i="6" s="1"/>
  <c r="BX738" i="6" s="1"/>
  <c r="BX789" i="6" s="1"/>
  <c r="BX840" i="6" s="1"/>
  <c r="BX891" i="6" s="1"/>
  <c r="BX942" i="6" s="1"/>
  <c r="BX993" i="6" s="1"/>
  <c r="BX1044" i="6" s="1"/>
  <c r="BX1095" i="6" s="1"/>
  <c r="BX1146" i="6" s="1"/>
  <c r="BX1197" i="6" s="1"/>
  <c r="BX1248" i="6" s="1"/>
  <c r="BX1299" i="6" s="1"/>
  <c r="BX1350" i="6" s="1"/>
  <c r="BX75" i="6"/>
  <c r="BU73" i="6"/>
  <c r="BU124" i="6" s="1"/>
  <c r="BU175" i="6" s="1"/>
  <c r="BU226" i="6" s="1"/>
  <c r="BU277" i="6" s="1"/>
  <c r="BU328" i="6" s="1"/>
  <c r="BU379" i="6" s="1"/>
  <c r="BU430" i="6" s="1"/>
  <c r="BU481" i="6" s="1"/>
  <c r="BU532" i="6" s="1"/>
  <c r="BU583" i="6" s="1"/>
  <c r="BU634" i="6" s="1"/>
  <c r="BU685" i="6" s="1"/>
  <c r="BU736" i="6" s="1"/>
  <c r="BU787" i="6" s="1"/>
  <c r="BU838" i="6" s="1"/>
  <c r="BU889" i="6" s="1"/>
  <c r="BU940" i="6" s="1"/>
  <c r="BU991" i="6" s="1"/>
  <c r="BU1042" i="6" s="1"/>
  <c r="BU1093" i="6" s="1"/>
  <c r="BU1144" i="6" s="1"/>
  <c r="BU1195" i="6" s="1"/>
  <c r="BU1246" i="6" s="1"/>
  <c r="BU1297" i="6" s="1"/>
  <c r="BU1348" i="6" s="1"/>
  <c r="BX119" i="6"/>
  <c r="BX170" i="6" s="1"/>
  <c r="BX221" i="6" s="1"/>
  <c r="BX272" i="6" s="1"/>
  <c r="BX323" i="6" s="1"/>
  <c r="BX374" i="6" s="1"/>
  <c r="BX425" i="6" s="1"/>
  <c r="BX476" i="6" s="1"/>
  <c r="BX527" i="6" s="1"/>
  <c r="BX578" i="6" s="1"/>
  <c r="BX629" i="6" s="1"/>
  <c r="BX680" i="6" s="1"/>
  <c r="BX731" i="6" s="1"/>
  <c r="BX782" i="6" s="1"/>
  <c r="BX833" i="6" s="1"/>
  <c r="BX884" i="6" s="1"/>
  <c r="BX935" i="6" s="1"/>
  <c r="BX986" i="6" s="1"/>
  <c r="BX1037" i="6" s="1"/>
  <c r="BX1088" i="6" s="1"/>
  <c r="BX1139" i="6" s="1"/>
  <c r="BX1190" i="6" s="1"/>
  <c r="BX1241" i="6" s="1"/>
  <c r="BX1292" i="6" s="1"/>
  <c r="BX1343" i="6" s="1"/>
  <c r="BX68" i="6"/>
  <c r="BT62" i="6"/>
  <c r="BT113" i="6" s="1"/>
  <c r="BT164" i="6" s="1"/>
  <c r="BT215" i="6" s="1"/>
  <c r="BT266" i="6" s="1"/>
  <c r="BT317" i="6" s="1"/>
  <c r="BT368" i="6" s="1"/>
  <c r="BT419" i="6" s="1"/>
  <c r="BT470" i="6" s="1"/>
  <c r="BT521" i="6" s="1"/>
  <c r="BT572" i="6" s="1"/>
  <c r="BT623" i="6" s="1"/>
  <c r="BT674" i="6" s="1"/>
  <c r="BT725" i="6" s="1"/>
  <c r="BT776" i="6" s="1"/>
  <c r="BT827" i="6" s="1"/>
  <c r="BT878" i="6" s="1"/>
  <c r="BT929" i="6" s="1"/>
  <c r="BT980" i="6" s="1"/>
  <c r="BT1031" i="6" s="1"/>
  <c r="BT1082" i="6" s="1"/>
  <c r="BT1133" i="6" s="1"/>
  <c r="BT1184" i="6" s="1"/>
  <c r="BT1235" i="6" s="1"/>
  <c r="BT1286" i="6" s="1"/>
  <c r="BT1337" i="6" s="1"/>
  <c r="BX108" i="6"/>
  <c r="BX159" i="6" s="1"/>
  <c r="BX210" i="6" s="1"/>
  <c r="BX261" i="6" s="1"/>
  <c r="BX312" i="6" s="1"/>
  <c r="BX363" i="6" s="1"/>
  <c r="BX414" i="6" s="1"/>
  <c r="BX465" i="6" s="1"/>
  <c r="BX516" i="6" s="1"/>
  <c r="BX567" i="6" s="1"/>
  <c r="BX618" i="6" s="1"/>
  <c r="BX669" i="6" s="1"/>
  <c r="BX720" i="6" s="1"/>
  <c r="BX771" i="6" s="1"/>
  <c r="BX822" i="6" s="1"/>
  <c r="BX873" i="6" s="1"/>
  <c r="BX924" i="6" s="1"/>
  <c r="BX975" i="6" s="1"/>
  <c r="BX1026" i="6" s="1"/>
  <c r="BX1077" i="6" s="1"/>
  <c r="BX1128" i="6" s="1"/>
  <c r="BX1179" i="6" s="1"/>
  <c r="BX1230" i="6" s="1"/>
  <c r="BX1281" i="6" s="1"/>
  <c r="BX1332" i="6" s="1"/>
  <c r="BW104" i="6"/>
  <c r="BW155" i="6" s="1"/>
  <c r="BW206" i="6" s="1"/>
  <c r="BW257" i="6" s="1"/>
  <c r="BW308" i="6" s="1"/>
  <c r="BW359" i="6" s="1"/>
  <c r="BW410" i="6" s="1"/>
  <c r="BW461" i="6" s="1"/>
  <c r="BW512" i="6" s="1"/>
  <c r="BW563" i="6" s="1"/>
  <c r="BW614" i="6" s="1"/>
  <c r="BW665" i="6" s="1"/>
  <c r="BW716" i="6" s="1"/>
  <c r="BW767" i="6" s="1"/>
  <c r="BW818" i="6" s="1"/>
  <c r="BW869" i="6" s="1"/>
  <c r="BW920" i="6" s="1"/>
  <c r="BW971" i="6" s="1"/>
  <c r="BW1022" i="6" s="1"/>
  <c r="BW1073" i="6" s="1"/>
  <c r="BW1124" i="6" s="1"/>
  <c r="BW1175" i="6" s="1"/>
  <c r="BW1226" i="6" s="1"/>
  <c r="BW1277" i="6" s="1"/>
  <c r="BW1328" i="6" s="1"/>
  <c r="BW1379" i="6" s="1"/>
  <c r="BW151" i="6"/>
  <c r="BW202" i="6" s="1"/>
  <c r="BW253" i="6" s="1"/>
  <c r="BW304" i="6" s="1"/>
  <c r="BW355" i="6" s="1"/>
  <c r="BW406" i="6" s="1"/>
  <c r="BW457" i="6" s="1"/>
  <c r="BW508" i="6" s="1"/>
  <c r="BW559" i="6" s="1"/>
  <c r="BW610" i="6" s="1"/>
  <c r="BW661" i="6" s="1"/>
  <c r="BW712" i="6" s="1"/>
  <c r="BW763" i="6" s="1"/>
  <c r="BW814" i="6" s="1"/>
  <c r="BW865" i="6" s="1"/>
  <c r="BW916" i="6" s="1"/>
  <c r="BW967" i="6" s="1"/>
  <c r="BW1018" i="6" s="1"/>
  <c r="BW1069" i="6" s="1"/>
  <c r="BW1120" i="6" s="1"/>
  <c r="BW1171" i="6" s="1"/>
  <c r="BW1222" i="6" s="1"/>
  <c r="BW1273" i="6" s="1"/>
  <c r="BW1324" i="6" s="1"/>
  <c r="BW1375" i="6" s="1"/>
  <c r="BW100" i="6"/>
  <c r="BW92" i="6"/>
  <c r="BW143" i="6" s="1"/>
  <c r="BW194" i="6" s="1"/>
  <c r="BW245" i="6" s="1"/>
  <c r="BW296" i="6" s="1"/>
  <c r="BW347" i="6" s="1"/>
  <c r="BW398" i="6" s="1"/>
  <c r="BW449" i="6" s="1"/>
  <c r="BW500" i="6" s="1"/>
  <c r="BW551" i="6" s="1"/>
  <c r="BW602" i="6" s="1"/>
  <c r="BW653" i="6" s="1"/>
  <c r="BW704" i="6" s="1"/>
  <c r="BW755" i="6" s="1"/>
  <c r="BW806" i="6" s="1"/>
  <c r="BW857" i="6" s="1"/>
  <c r="BW908" i="6" s="1"/>
  <c r="BW959" i="6" s="1"/>
  <c r="BW1010" i="6" s="1"/>
  <c r="BW1061" i="6" s="1"/>
  <c r="BW1112" i="6" s="1"/>
  <c r="BW1163" i="6" s="1"/>
  <c r="BW1214" i="6" s="1"/>
  <c r="BW1265" i="6" s="1"/>
  <c r="BW1316" i="6" s="1"/>
  <c r="BW1367" i="6" s="1"/>
  <c r="BW139" i="6"/>
  <c r="BW190" i="6" s="1"/>
  <c r="BW241" i="6" s="1"/>
  <c r="BW292" i="6" s="1"/>
  <c r="BW343" i="6" s="1"/>
  <c r="BW394" i="6" s="1"/>
  <c r="BW445" i="6" s="1"/>
  <c r="BW496" i="6" s="1"/>
  <c r="BW547" i="6" s="1"/>
  <c r="BW598" i="6" s="1"/>
  <c r="BW649" i="6" s="1"/>
  <c r="BW700" i="6" s="1"/>
  <c r="BW751" i="6" s="1"/>
  <c r="BW802" i="6" s="1"/>
  <c r="BW853" i="6" s="1"/>
  <c r="BW904" i="6" s="1"/>
  <c r="BW955" i="6" s="1"/>
  <c r="BW1006" i="6" s="1"/>
  <c r="BW1057" i="6" s="1"/>
  <c r="BW1108" i="6" s="1"/>
  <c r="BW1159" i="6" s="1"/>
  <c r="BW1210" i="6" s="1"/>
  <c r="BW1261" i="6" s="1"/>
  <c r="BW1312" i="6" s="1"/>
  <c r="BW1363" i="6" s="1"/>
  <c r="BW88" i="6"/>
  <c r="BX83" i="6"/>
  <c r="BX134" i="6" s="1"/>
  <c r="BX185" i="6" s="1"/>
  <c r="BX236" i="6" s="1"/>
  <c r="BX287" i="6" s="1"/>
  <c r="BX338" i="6" s="1"/>
  <c r="BX389" i="6" s="1"/>
  <c r="BX440" i="6" s="1"/>
  <c r="BX491" i="6" s="1"/>
  <c r="BX542" i="6" s="1"/>
  <c r="BX593" i="6" s="1"/>
  <c r="BX644" i="6" s="1"/>
  <c r="BX695" i="6" s="1"/>
  <c r="BX746" i="6" s="1"/>
  <c r="BX797" i="6" s="1"/>
  <c r="BX848" i="6" s="1"/>
  <c r="BX899" i="6" s="1"/>
  <c r="BX950" i="6" s="1"/>
  <c r="BX1001" i="6" s="1"/>
  <c r="BX1052" i="6" s="1"/>
  <c r="BX1103" i="6" s="1"/>
  <c r="BX1154" i="6" s="1"/>
  <c r="BX1205" i="6" s="1"/>
  <c r="BX1256" i="6" s="1"/>
  <c r="BX1307" i="6" s="1"/>
  <c r="BX1358" i="6" s="1"/>
  <c r="BX80" i="6"/>
  <c r="BX131" i="6" s="1"/>
  <c r="BX182" i="6" s="1"/>
  <c r="BX233" i="6" s="1"/>
  <c r="BX284" i="6" s="1"/>
  <c r="BX335" i="6" s="1"/>
  <c r="BX386" i="6" s="1"/>
  <c r="BX437" i="6" s="1"/>
  <c r="BX488" i="6" s="1"/>
  <c r="BX539" i="6" s="1"/>
  <c r="BX590" i="6" s="1"/>
  <c r="BX641" i="6" s="1"/>
  <c r="BX692" i="6" s="1"/>
  <c r="BX743" i="6" s="1"/>
  <c r="BX794" i="6" s="1"/>
  <c r="BX845" i="6" s="1"/>
  <c r="BX896" i="6" s="1"/>
  <c r="BX947" i="6" s="1"/>
  <c r="BX998" i="6" s="1"/>
  <c r="BX1049" i="6" s="1"/>
  <c r="BX1100" i="6" s="1"/>
  <c r="BX1151" i="6" s="1"/>
  <c r="BX1202" i="6" s="1"/>
  <c r="BX1253" i="6" s="1"/>
  <c r="BX1304" i="6" s="1"/>
  <c r="BX1355" i="6" s="1"/>
  <c r="BX72" i="6"/>
  <c r="BX123" i="6" s="1"/>
  <c r="BX174" i="6" s="1"/>
  <c r="BX225" i="6" s="1"/>
  <c r="BX276" i="6" s="1"/>
  <c r="BX327" i="6" s="1"/>
  <c r="BX378" i="6" s="1"/>
  <c r="BX429" i="6" s="1"/>
  <c r="BX480" i="6" s="1"/>
  <c r="BX531" i="6" s="1"/>
  <c r="BX582" i="6" s="1"/>
  <c r="BX633" i="6" s="1"/>
  <c r="BX684" i="6" s="1"/>
  <c r="BX735" i="6" s="1"/>
  <c r="BX786" i="6" s="1"/>
  <c r="BX837" i="6" s="1"/>
  <c r="BX888" i="6" s="1"/>
  <c r="BX939" i="6" s="1"/>
  <c r="BX990" i="6" s="1"/>
  <c r="BX1041" i="6" s="1"/>
  <c r="BX1092" i="6" s="1"/>
  <c r="BX1143" i="6" s="1"/>
  <c r="BX1194" i="6" s="1"/>
  <c r="BX1245" i="6" s="1"/>
  <c r="BX1296" i="6" s="1"/>
  <c r="BX1347" i="6" s="1"/>
  <c r="BW68" i="6"/>
  <c r="BW119" i="6" s="1"/>
  <c r="BW170" i="6" s="1"/>
  <c r="BW221" i="6" s="1"/>
  <c r="BW272" i="6" s="1"/>
  <c r="BW323" i="6" s="1"/>
  <c r="BW374" i="6" s="1"/>
  <c r="BW425" i="6" s="1"/>
  <c r="BW476" i="6" s="1"/>
  <c r="BW527" i="6" s="1"/>
  <c r="BW578" i="6" s="1"/>
  <c r="BW629" i="6" s="1"/>
  <c r="BW680" i="6" s="1"/>
  <c r="BW731" i="6" s="1"/>
  <c r="BW782" i="6" s="1"/>
  <c r="BW833" i="6" s="1"/>
  <c r="BW884" i="6" s="1"/>
  <c r="BW935" i="6" s="1"/>
  <c r="BW986" i="6" s="1"/>
  <c r="BW1037" i="6" s="1"/>
  <c r="BW1088" i="6" s="1"/>
  <c r="BW1139" i="6" s="1"/>
  <c r="BW1190" i="6" s="1"/>
  <c r="BW1241" i="6" s="1"/>
  <c r="BW1292" i="6" s="1"/>
  <c r="BW1343" i="6" s="1"/>
  <c r="BU65" i="6"/>
  <c r="BU116" i="6" s="1"/>
  <c r="BU167" i="6" s="1"/>
  <c r="BU218" i="6" s="1"/>
  <c r="BU269" i="6" s="1"/>
  <c r="BU320" i="6" s="1"/>
  <c r="BU371" i="6" s="1"/>
  <c r="BU422" i="6" s="1"/>
  <c r="BU473" i="6" s="1"/>
  <c r="BU524" i="6" s="1"/>
  <c r="BU575" i="6" s="1"/>
  <c r="BU626" i="6" s="1"/>
  <c r="BU677" i="6" s="1"/>
  <c r="BU728" i="6" s="1"/>
  <c r="BU779" i="6" s="1"/>
  <c r="BU830" i="6" s="1"/>
  <c r="BU881" i="6" s="1"/>
  <c r="BU932" i="6" s="1"/>
  <c r="BU983" i="6" s="1"/>
  <c r="BU1034" i="6" s="1"/>
  <c r="BU1085" i="6" s="1"/>
  <c r="BU1136" i="6" s="1"/>
  <c r="BU1187" i="6" s="1"/>
  <c r="BU1238" i="6" s="1"/>
  <c r="BU1289" i="6" s="1"/>
  <c r="BU1340" i="6" s="1"/>
  <c r="BX61" i="6"/>
  <c r="BX112" i="6" s="1"/>
  <c r="BX163" i="6" s="1"/>
  <c r="BX214" i="6" s="1"/>
  <c r="BX265" i="6" s="1"/>
  <c r="BX316" i="6" s="1"/>
  <c r="BX367" i="6" s="1"/>
  <c r="BX418" i="6" s="1"/>
  <c r="BX469" i="6" s="1"/>
  <c r="BX520" i="6" s="1"/>
  <c r="BX571" i="6" s="1"/>
  <c r="BX622" i="6" s="1"/>
  <c r="BX673" i="6" s="1"/>
  <c r="BX724" i="6" s="1"/>
  <c r="BX775" i="6" s="1"/>
  <c r="BX826" i="6" s="1"/>
  <c r="BX877" i="6" s="1"/>
  <c r="BX928" i="6" s="1"/>
  <c r="BX979" i="6" s="1"/>
  <c r="BX1030" i="6" s="1"/>
  <c r="BX1081" i="6" s="1"/>
  <c r="BX1132" i="6" s="1"/>
  <c r="BX1183" i="6" s="1"/>
  <c r="BX1234" i="6" s="1"/>
  <c r="BX1285" i="6" s="1"/>
  <c r="BX1336" i="6" s="1"/>
  <c r="BW81" i="6"/>
  <c r="BW132" i="6" s="1"/>
  <c r="BW183" i="6" s="1"/>
  <c r="BW234" i="6" s="1"/>
  <c r="BW285" i="6" s="1"/>
  <c r="BW336" i="6" s="1"/>
  <c r="BW387" i="6" s="1"/>
  <c r="BW438" i="6" s="1"/>
  <c r="BW489" i="6" s="1"/>
  <c r="BW540" i="6" s="1"/>
  <c r="BW591" i="6" s="1"/>
  <c r="BW642" i="6" s="1"/>
  <c r="BW693" i="6" s="1"/>
  <c r="BW744" i="6" s="1"/>
  <c r="BW795" i="6" s="1"/>
  <c r="BW846" i="6" s="1"/>
  <c r="BW897" i="6" s="1"/>
  <c r="BW948" i="6" s="1"/>
  <c r="BW999" i="6" s="1"/>
  <c r="BW1050" i="6" s="1"/>
  <c r="BW1101" i="6" s="1"/>
  <c r="BW1152" i="6" s="1"/>
  <c r="BW1203" i="6" s="1"/>
  <c r="BW1254" i="6" s="1"/>
  <c r="BW1305" i="6" s="1"/>
  <c r="BW1356" i="6" s="1"/>
  <c r="BV155" i="6"/>
  <c r="BV206" i="6" s="1"/>
  <c r="BV257" i="6" s="1"/>
  <c r="BV308" i="6" s="1"/>
  <c r="BV359" i="6" s="1"/>
  <c r="BV410" i="6" s="1"/>
  <c r="BV461" i="6" s="1"/>
  <c r="BV512" i="6" s="1"/>
  <c r="BV563" i="6" s="1"/>
  <c r="BV614" i="6" s="1"/>
  <c r="BV665" i="6" s="1"/>
  <c r="BV716" i="6" s="1"/>
  <c r="BV767" i="6" s="1"/>
  <c r="BV818" i="6" s="1"/>
  <c r="BV869" i="6" s="1"/>
  <c r="BV920" i="6" s="1"/>
  <c r="BV971" i="6" s="1"/>
  <c r="BV1022" i="6" s="1"/>
  <c r="BV1073" i="6" s="1"/>
  <c r="BV1124" i="6" s="1"/>
  <c r="BV1175" i="6" s="1"/>
  <c r="BV1226" i="6" s="1"/>
  <c r="BV1277" i="6" s="1"/>
  <c r="BV1328" i="6" s="1"/>
  <c r="BV1379" i="6" s="1"/>
  <c r="BV104" i="6"/>
  <c r="BV94" i="6"/>
  <c r="BV145" i="6" s="1"/>
  <c r="BV196" i="6" s="1"/>
  <c r="BV247" i="6" s="1"/>
  <c r="BV298" i="6" s="1"/>
  <c r="BV349" i="6" s="1"/>
  <c r="BV400" i="6" s="1"/>
  <c r="BV451" i="6" s="1"/>
  <c r="BV502" i="6" s="1"/>
  <c r="BV553" i="6" s="1"/>
  <c r="BV604" i="6" s="1"/>
  <c r="BV655" i="6" s="1"/>
  <c r="BV706" i="6" s="1"/>
  <c r="BV757" i="6" s="1"/>
  <c r="BV808" i="6" s="1"/>
  <c r="BV859" i="6" s="1"/>
  <c r="BV910" i="6" s="1"/>
  <c r="BV961" i="6" s="1"/>
  <c r="BV1012" i="6" s="1"/>
  <c r="BV1063" i="6" s="1"/>
  <c r="BV1114" i="6" s="1"/>
  <c r="BV1165" i="6" s="1"/>
  <c r="BV1216" i="6" s="1"/>
  <c r="BV1267" i="6" s="1"/>
  <c r="BV1318" i="6" s="1"/>
  <c r="BV1369" i="6" s="1"/>
  <c r="BW136" i="6"/>
  <c r="BW187" i="6" s="1"/>
  <c r="BW238" i="6" s="1"/>
  <c r="BW289" i="6" s="1"/>
  <c r="BW340" i="6" s="1"/>
  <c r="BW391" i="6" s="1"/>
  <c r="BW442" i="6" s="1"/>
  <c r="BW493" i="6" s="1"/>
  <c r="BW544" i="6" s="1"/>
  <c r="BW595" i="6" s="1"/>
  <c r="BW646" i="6" s="1"/>
  <c r="BW697" i="6" s="1"/>
  <c r="BW748" i="6" s="1"/>
  <c r="BW799" i="6" s="1"/>
  <c r="BW850" i="6" s="1"/>
  <c r="BW901" i="6" s="1"/>
  <c r="BW952" i="6" s="1"/>
  <c r="BW1003" i="6" s="1"/>
  <c r="BW1054" i="6" s="1"/>
  <c r="BW1105" i="6" s="1"/>
  <c r="BW1156" i="6" s="1"/>
  <c r="BW1207" i="6" s="1"/>
  <c r="BW1258" i="6" s="1"/>
  <c r="BW1309" i="6" s="1"/>
  <c r="BW1360" i="6" s="1"/>
  <c r="BW85" i="6"/>
  <c r="BU106" i="6"/>
  <c r="BU157" i="6" s="1"/>
  <c r="BU208" i="6" s="1"/>
  <c r="BU259" i="6" s="1"/>
  <c r="BU310" i="6" s="1"/>
  <c r="BU361" i="6" s="1"/>
  <c r="BU412" i="6" s="1"/>
  <c r="BU463" i="6" s="1"/>
  <c r="BU514" i="6" s="1"/>
  <c r="BU565" i="6" s="1"/>
  <c r="BU616" i="6" s="1"/>
  <c r="BU667" i="6" s="1"/>
  <c r="BU718" i="6" s="1"/>
  <c r="BU769" i="6" s="1"/>
  <c r="BU820" i="6" s="1"/>
  <c r="BU871" i="6" s="1"/>
  <c r="BU922" i="6" s="1"/>
  <c r="BU973" i="6" s="1"/>
  <c r="BU1024" i="6" s="1"/>
  <c r="BU1075" i="6" s="1"/>
  <c r="BU1126" i="6" s="1"/>
  <c r="BU1177" i="6" s="1"/>
  <c r="BU1228" i="6" s="1"/>
  <c r="BU1279" i="6" s="1"/>
  <c r="BU1330" i="6" s="1"/>
  <c r="BV107" i="6"/>
  <c r="BV158" i="6" s="1"/>
  <c r="BV209" i="6" s="1"/>
  <c r="BV260" i="6" s="1"/>
  <c r="BV311" i="6" s="1"/>
  <c r="BV362" i="6" s="1"/>
  <c r="BV413" i="6" s="1"/>
  <c r="BV464" i="6" s="1"/>
  <c r="BV515" i="6" s="1"/>
  <c r="BV566" i="6" s="1"/>
  <c r="BV617" i="6" s="1"/>
  <c r="BV668" i="6" s="1"/>
  <c r="BV719" i="6" s="1"/>
  <c r="BV770" i="6" s="1"/>
  <c r="BV821" i="6" s="1"/>
  <c r="BV872" i="6" s="1"/>
  <c r="BV923" i="6" s="1"/>
  <c r="BV974" i="6" s="1"/>
  <c r="BV1025" i="6" s="1"/>
  <c r="BV1076" i="6" s="1"/>
  <c r="BV1127" i="6" s="1"/>
  <c r="BV1178" i="6" s="1"/>
  <c r="BV1229" i="6" s="1"/>
  <c r="BV1280" i="6" s="1"/>
  <c r="BV1331" i="6" s="1"/>
  <c r="BV93" i="6"/>
  <c r="BV144" i="6" s="1"/>
  <c r="BV195" i="6" s="1"/>
  <c r="BV246" i="6" s="1"/>
  <c r="BV297" i="6" s="1"/>
  <c r="BV348" i="6" s="1"/>
  <c r="BV399" i="6" s="1"/>
  <c r="BV450" i="6" s="1"/>
  <c r="BV501" i="6" s="1"/>
  <c r="BV552" i="6" s="1"/>
  <c r="BV603" i="6" s="1"/>
  <c r="BV654" i="6" s="1"/>
  <c r="BV705" i="6" s="1"/>
  <c r="BV756" i="6" s="1"/>
  <c r="BV807" i="6" s="1"/>
  <c r="BV858" i="6" s="1"/>
  <c r="BV909" i="6" s="1"/>
  <c r="BV960" i="6" s="1"/>
  <c r="BV1011" i="6" s="1"/>
  <c r="BV1062" i="6" s="1"/>
  <c r="BV1113" i="6" s="1"/>
  <c r="BV1164" i="6" s="1"/>
  <c r="BV1215" i="6" s="1"/>
  <c r="BV1266" i="6" s="1"/>
  <c r="BV1317" i="6" s="1"/>
  <c r="BV1368" i="6" s="1"/>
  <c r="BV138" i="6"/>
  <c r="BV189" i="6" s="1"/>
  <c r="BV240" i="6" s="1"/>
  <c r="BV291" i="6" s="1"/>
  <c r="BV342" i="6" s="1"/>
  <c r="BV393" i="6" s="1"/>
  <c r="BV444" i="6" s="1"/>
  <c r="BV495" i="6" s="1"/>
  <c r="BV546" i="6" s="1"/>
  <c r="BV597" i="6" s="1"/>
  <c r="BV648" i="6" s="1"/>
  <c r="BV699" i="6" s="1"/>
  <c r="BV750" i="6" s="1"/>
  <c r="BV801" i="6" s="1"/>
  <c r="BV852" i="6" s="1"/>
  <c r="BV903" i="6" s="1"/>
  <c r="BV954" i="6" s="1"/>
  <c r="BV1005" i="6" s="1"/>
  <c r="BV1056" i="6" s="1"/>
  <c r="BV1107" i="6" s="1"/>
  <c r="BV1158" i="6" s="1"/>
  <c r="BV1209" i="6" s="1"/>
  <c r="BV1260" i="6" s="1"/>
  <c r="BV1311" i="6" s="1"/>
  <c r="BV1362" i="6" s="1"/>
  <c r="BV87" i="6"/>
  <c r="BT106" i="6"/>
  <c r="BT157" i="6" s="1"/>
  <c r="BT208" i="6" s="1"/>
  <c r="BT259" i="6" s="1"/>
  <c r="BT310" i="6" s="1"/>
  <c r="BT361" i="6" s="1"/>
  <c r="BT412" i="6" s="1"/>
  <c r="BT463" i="6" s="1"/>
  <c r="BT514" i="6" s="1"/>
  <c r="BT565" i="6" s="1"/>
  <c r="BT616" i="6" s="1"/>
  <c r="BT667" i="6" s="1"/>
  <c r="BT718" i="6" s="1"/>
  <c r="BT769" i="6" s="1"/>
  <c r="BT820" i="6" s="1"/>
  <c r="BT871" i="6" s="1"/>
  <c r="BT922" i="6" s="1"/>
  <c r="BT973" i="6" s="1"/>
  <c r="BT1024" i="6" s="1"/>
  <c r="BT1075" i="6" s="1"/>
  <c r="BT1126" i="6" s="1"/>
  <c r="BT1177" i="6" s="1"/>
  <c r="BT1228" i="6" s="1"/>
  <c r="BT1279" i="6" s="1"/>
  <c r="BT1330" i="6" s="1"/>
  <c r="BX142" i="6"/>
  <c r="BX193" i="6" s="1"/>
  <c r="BX244" i="6" s="1"/>
  <c r="BX295" i="6" s="1"/>
  <c r="BX346" i="6" s="1"/>
  <c r="BX397" i="6" s="1"/>
  <c r="BX448" i="6" s="1"/>
  <c r="BX499" i="6" s="1"/>
  <c r="BX550" i="6" s="1"/>
  <c r="BX601" i="6" s="1"/>
  <c r="BX652" i="6" s="1"/>
  <c r="BX703" i="6" s="1"/>
  <c r="BX754" i="6" s="1"/>
  <c r="BX805" i="6" s="1"/>
  <c r="BX856" i="6" s="1"/>
  <c r="BX907" i="6" s="1"/>
  <c r="BX958" i="6" s="1"/>
  <c r="BX1009" i="6" s="1"/>
  <c r="BX1060" i="6" s="1"/>
  <c r="BX1111" i="6" s="1"/>
  <c r="BX1162" i="6" s="1"/>
  <c r="BX1213" i="6" s="1"/>
  <c r="BX1264" i="6" s="1"/>
  <c r="BX1315" i="6" s="1"/>
  <c r="BX1366" i="6" s="1"/>
  <c r="BX91" i="6"/>
  <c r="BV88" i="6"/>
  <c r="BV139" i="6" s="1"/>
  <c r="BV190" i="6" s="1"/>
  <c r="BV241" i="6" s="1"/>
  <c r="BV292" i="6" s="1"/>
  <c r="BV343" i="6" s="1"/>
  <c r="BV394" i="6" s="1"/>
  <c r="BV445" i="6" s="1"/>
  <c r="BV496" i="6" s="1"/>
  <c r="BV547" i="6" s="1"/>
  <c r="BV598" i="6" s="1"/>
  <c r="BV649" i="6" s="1"/>
  <c r="BV700" i="6" s="1"/>
  <c r="BV751" i="6" s="1"/>
  <c r="BV802" i="6" s="1"/>
  <c r="BV853" i="6" s="1"/>
  <c r="BV904" i="6" s="1"/>
  <c r="BV955" i="6" s="1"/>
  <c r="BV1006" i="6" s="1"/>
  <c r="BV1057" i="6" s="1"/>
  <c r="BV1108" i="6" s="1"/>
  <c r="BV1159" i="6" s="1"/>
  <c r="BV1210" i="6" s="1"/>
  <c r="BV1261" i="6" s="1"/>
  <c r="BV1312" i="6" s="1"/>
  <c r="BV1363" i="6" s="1"/>
  <c r="BX71" i="6"/>
  <c r="BX122" i="6" s="1"/>
  <c r="BX173" i="6" s="1"/>
  <c r="BX224" i="6" s="1"/>
  <c r="BX275" i="6" s="1"/>
  <c r="BX326" i="6" s="1"/>
  <c r="BX377" i="6" s="1"/>
  <c r="BX428" i="6" s="1"/>
  <c r="BX479" i="6" s="1"/>
  <c r="BX530" i="6" s="1"/>
  <c r="BX581" i="6" s="1"/>
  <c r="BX632" i="6" s="1"/>
  <c r="BX683" i="6" s="1"/>
  <c r="BX734" i="6" s="1"/>
  <c r="BX785" i="6" s="1"/>
  <c r="BX836" i="6" s="1"/>
  <c r="BX887" i="6" s="1"/>
  <c r="BX938" i="6" s="1"/>
  <c r="BX989" i="6" s="1"/>
  <c r="BX1040" i="6" s="1"/>
  <c r="BX1091" i="6" s="1"/>
  <c r="BX1142" i="6" s="1"/>
  <c r="BX1193" i="6" s="1"/>
  <c r="BX1244" i="6" s="1"/>
  <c r="BX1295" i="6" s="1"/>
  <c r="BX1346" i="6" s="1"/>
  <c r="BV68" i="6"/>
  <c r="BV119" i="6" s="1"/>
  <c r="BV170" i="6" s="1"/>
  <c r="BV221" i="6" s="1"/>
  <c r="BV272" i="6" s="1"/>
  <c r="BV323" i="6" s="1"/>
  <c r="BV374" i="6" s="1"/>
  <c r="BV425" i="6" s="1"/>
  <c r="BV476" i="6" s="1"/>
  <c r="BV527" i="6" s="1"/>
  <c r="BV578" i="6" s="1"/>
  <c r="BV629" i="6" s="1"/>
  <c r="BV680" i="6" s="1"/>
  <c r="BV731" i="6" s="1"/>
  <c r="BV782" i="6" s="1"/>
  <c r="BV833" i="6" s="1"/>
  <c r="BV884" i="6" s="1"/>
  <c r="BV935" i="6" s="1"/>
  <c r="BV986" i="6" s="1"/>
  <c r="BV1037" i="6" s="1"/>
  <c r="BV1088" i="6" s="1"/>
  <c r="BV1139" i="6" s="1"/>
  <c r="BV1190" i="6" s="1"/>
  <c r="BV1241" i="6" s="1"/>
  <c r="BV1292" i="6" s="1"/>
  <c r="BV1343" i="6" s="1"/>
  <c r="BX64" i="6"/>
  <c r="BX115" i="6" s="1"/>
  <c r="BX166" i="6" s="1"/>
  <c r="BX217" i="6" s="1"/>
  <c r="BX268" i="6" s="1"/>
  <c r="BX319" i="6" s="1"/>
  <c r="BX370" i="6" s="1"/>
  <c r="BX421" i="6" s="1"/>
  <c r="BX472" i="6" s="1"/>
  <c r="BX523" i="6" s="1"/>
  <c r="BX574" i="6" s="1"/>
  <c r="BX625" i="6" s="1"/>
  <c r="BX676" i="6" s="1"/>
  <c r="BX727" i="6" s="1"/>
  <c r="BX778" i="6" s="1"/>
  <c r="BX829" i="6" s="1"/>
  <c r="BX880" i="6" s="1"/>
  <c r="BX931" i="6" s="1"/>
  <c r="BX982" i="6" s="1"/>
  <c r="BX1033" i="6" s="1"/>
  <c r="BX1084" i="6" s="1"/>
  <c r="BX1135" i="6" s="1"/>
  <c r="BX1186" i="6" s="1"/>
  <c r="BX1237" i="6" s="1"/>
  <c r="BX1288" i="6" s="1"/>
  <c r="BX1339" i="6" s="1"/>
  <c r="BX60" i="6"/>
  <c r="BX111" i="6" s="1"/>
  <c r="BX162" i="6" s="1"/>
  <c r="BX213" i="6" s="1"/>
  <c r="BX264" i="6" s="1"/>
  <c r="BX315" i="6" s="1"/>
  <c r="BX366" i="6" s="1"/>
  <c r="BX417" i="6" s="1"/>
  <c r="BX468" i="6" s="1"/>
  <c r="BX519" i="6" s="1"/>
  <c r="BX570" i="6" s="1"/>
  <c r="BX621" i="6" s="1"/>
  <c r="BX672" i="6" s="1"/>
  <c r="BX723" i="6" s="1"/>
  <c r="BX774" i="6" s="1"/>
  <c r="BX825" i="6" s="1"/>
  <c r="BX876" i="6" s="1"/>
  <c r="BX927" i="6" s="1"/>
  <c r="BX978" i="6" s="1"/>
  <c r="BX1029" i="6" s="1"/>
  <c r="BX1080" i="6" s="1"/>
  <c r="BX1131" i="6" s="1"/>
  <c r="BX1182" i="6" s="1"/>
  <c r="BX1233" i="6" s="1"/>
  <c r="BX1284" i="6" s="1"/>
  <c r="BX1335" i="6" s="1"/>
  <c r="BU94" i="6"/>
  <c r="BU145" i="6" s="1"/>
  <c r="BU196" i="6" s="1"/>
  <c r="BU247" i="6" s="1"/>
  <c r="BU298" i="6" s="1"/>
  <c r="BU349" i="6" s="1"/>
  <c r="BU400" i="6" s="1"/>
  <c r="BU451" i="6" s="1"/>
  <c r="BU502" i="6" s="1"/>
  <c r="BU553" i="6" s="1"/>
  <c r="BU604" i="6" s="1"/>
  <c r="BU655" i="6" s="1"/>
  <c r="BU706" i="6" s="1"/>
  <c r="BU757" i="6" s="1"/>
  <c r="BU808" i="6" s="1"/>
  <c r="BU859" i="6" s="1"/>
  <c r="BU910" i="6" s="1"/>
  <c r="BU961" i="6" s="1"/>
  <c r="BU1012" i="6" s="1"/>
  <c r="BU1063" i="6" s="1"/>
  <c r="BU1114" i="6" s="1"/>
  <c r="BU1165" i="6" s="1"/>
  <c r="BU1216" i="6" s="1"/>
  <c r="BU1267" i="6" s="1"/>
  <c r="BU1318" i="6" s="1"/>
  <c r="BU1369" i="6" s="1"/>
  <c r="BU88" i="6"/>
  <c r="BU139" i="6" s="1"/>
  <c r="BU190" i="6" s="1"/>
  <c r="BU241" i="6" s="1"/>
  <c r="BU292" i="6" s="1"/>
  <c r="BU343" i="6" s="1"/>
  <c r="BU394" i="6" s="1"/>
  <c r="BU445" i="6" s="1"/>
  <c r="BU496" i="6" s="1"/>
  <c r="BU547" i="6" s="1"/>
  <c r="BU598" i="6" s="1"/>
  <c r="BU649" i="6" s="1"/>
  <c r="BU700" i="6" s="1"/>
  <c r="BU751" i="6" s="1"/>
  <c r="BU802" i="6" s="1"/>
  <c r="BU853" i="6" s="1"/>
  <c r="BU904" i="6" s="1"/>
  <c r="BU955" i="6" s="1"/>
  <c r="BU1006" i="6" s="1"/>
  <c r="BU1057" i="6" s="1"/>
  <c r="BU1108" i="6" s="1"/>
  <c r="BU1159" i="6" s="1"/>
  <c r="BU1210" i="6" s="1"/>
  <c r="BU1261" i="6" s="1"/>
  <c r="BU1312" i="6" s="1"/>
  <c r="BU1363" i="6" s="1"/>
  <c r="BV136" i="6"/>
  <c r="BV187" i="6" s="1"/>
  <c r="BV238" i="6" s="1"/>
  <c r="BV289" i="6" s="1"/>
  <c r="BV340" i="6" s="1"/>
  <c r="BV391" i="6" s="1"/>
  <c r="BV442" i="6" s="1"/>
  <c r="BV493" i="6" s="1"/>
  <c r="BV544" i="6" s="1"/>
  <c r="BV595" i="6" s="1"/>
  <c r="BV646" i="6" s="1"/>
  <c r="BV697" i="6" s="1"/>
  <c r="BV748" i="6" s="1"/>
  <c r="BV799" i="6" s="1"/>
  <c r="BV850" i="6" s="1"/>
  <c r="BV901" i="6" s="1"/>
  <c r="BV952" i="6" s="1"/>
  <c r="BV1003" i="6" s="1"/>
  <c r="BV1054" i="6" s="1"/>
  <c r="BV1105" i="6" s="1"/>
  <c r="BV1156" i="6" s="1"/>
  <c r="BV1207" i="6" s="1"/>
  <c r="BV1258" i="6" s="1"/>
  <c r="BV1309" i="6" s="1"/>
  <c r="BV1360" i="6" s="1"/>
  <c r="BV85" i="6"/>
  <c r="BV83" i="6"/>
  <c r="BV134" i="6" s="1"/>
  <c r="BV185" i="6" s="1"/>
  <c r="BV236" i="6" s="1"/>
  <c r="BV287" i="6" s="1"/>
  <c r="BV338" i="6" s="1"/>
  <c r="BV389" i="6" s="1"/>
  <c r="BV440" i="6" s="1"/>
  <c r="BV491" i="6" s="1"/>
  <c r="BV542" i="6" s="1"/>
  <c r="BV593" i="6" s="1"/>
  <c r="BV644" i="6" s="1"/>
  <c r="BV695" i="6" s="1"/>
  <c r="BV746" i="6" s="1"/>
  <c r="BV797" i="6" s="1"/>
  <c r="BV848" i="6" s="1"/>
  <c r="BV899" i="6" s="1"/>
  <c r="BV950" i="6" s="1"/>
  <c r="BV1001" i="6" s="1"/>
  <c r="BV1052" i="6" s="1"/>
  <c r="BV1103" i="6" s="1"/>
  <c r="BV1154" i="6" s="1"/>
  <c r="BV1205" i="6" s="1"/>
  <c r="BV1256" i="6" s="1"/>
  <c r="BV1307" i="6" s="1"/>
  <c r="BV1358" i="6" s="1"/>
  <c r="BV131" i="6"/>
  <c r="BV182" i="6" s="1"/>
  <c r="BV233" i="6" s="1"/>
  <c r="BV284" i="6" s="1"/>
  <c r="BV335" i="6" s="1"/>
  <c r="BV386" i="6" s="1"/>
  <c r="BV437" i="6" s="1"/>
  <c r="BV488" i="6" s="1"/>
  <c r="BV539" i="6" s="1"/>
  <c r="BV590" i="6" s="1"/>
  <c r="BV641" i="6" s="1"/>
  <c r="BV692" i="6" s="1"/>
  <c r="BV743" i="6" s="1"/>
  <c r="BV794" i="6" s="1"/>
  <c r="BV845" i="6" s="1"/>
  <c r="BV896" i="6" s="1"/>
  <c r="BV947" i="6" s="1"/>
  <c r="BV998" i="6" s="1"/>
  <c r="BV1049" i="6" s="1"/>
  <c r="BV1100" i="6" s="1"/>
  <c r="BV1151" i="6" s="1"/>
  <c r="BV1202" i="6" s="1"/>
  <c r="BV1253" i="6" s="1"/>
  <c r="BV1304" i="6" s="1"/>
  <c r="BV1355" i="6" s="1"/>
  <c r="BV80" i="6"/>
  <c r="BW77" i="6"/>
  <c r="BW128" i="6" s="1"/>
  <c r="BW179" i="6" s="1"/>
  <c r="BW230" i="6" s="1"/>
  <c r="BW281" i="6" s="1"/>
  <c r="BW332" i="6" s="1"/>
  <c r="BW383" i="6" s="1"/>
  <c r="BW434" i="6" s="1"/>
  <c r="BW485" i="6" s="1"/>
  <c r="BW536" i="6" s="1"/>
  <c r="BW587" i="6" s="1"/>
  <c r="BW638" i="6" s="1"/>
  <c r="BW689" i="6" s="1"/>
  <c r="BW740" i="6" s="1"/>
  <c r="BW791" i="6" s="1"/>
  <c r="BW842" i="6" s="1"/>
  <c r="BW893" i="6" s="1"/>
  <c r="BW944" i="6" s="1"/>
  <c r="BW995" i="6" s="1"/>
  <c r="BW1046" i="6" s="1"/>
  <c r="BW1097" i="6" s="1"/>
  <c r="BW1148" i="6" s="1"/>
  <c r="BW1199" i="6" s="1"/>
  <c r="BW1250" i="6" s="1"/>
  <c r="BW1301" i="6" s="1"/>
  <c r="BW1352" i="6" s="1"/>
  <c r="BU75" i="6"/>
  <c r="BU126" i="6" s="1"/>
  <c r="BU177" i="6" s="1"/>
  <c r="BU228" i="6" s="1"/>
  <c r="BU279" i="6" s="1"/>
  <c r="BU330" i="6" s="1"/>
  <c r="BU381" i="6" s="1"/>
  <c r="BU432" i="6" s="1"/>
  <c r="BU483" i="6" s="1"/>
  <c r="BU534" i="6" s="1"/>
  <c r="BU585" i="6" s="1"/>
  <c r="BU636" i="6" s="1"/>
  <c r="BU687" i="6" s="1"/>
  <c r="BU738" i="6" s="1"/>
  <c r="BU789" i="6" s="1"/>
  <c r="BU840" i="6" s="1"/>
  <c r="BU891" i="6" s="1"/>
  <c r="BU942" i="6" s="1"/>
  <c r="BU993" i="6" s="1"/>
  <c r="BU1044" i="6" s="1"/>
  <c r="BU1095" i="6" s="1"/>
  <c r="BU1146" i="6" s="1"/>
  <c r="BU1197" i="6" s="1"/>
  <c r="BU1248" i="6" s="1"/>
  <c r="BU1299" i="6" s="1"/>
  <c r="BU1350" i="6" s="1"/>
  <c r="BW21" i="6"/>
  <c r="BW72" i="6" s="1"/>
  <c r="BW71" i="6"/>
  <c r="BW122" i="6" s="1"/>
  <c r="BW173" i="6" s="1"/>
  <c r="BW224" i="6" s="1"/>
  <c r="BW275" i="6" s="1"/>
  <c r="BW326" i="6" s="1"/>
  <c r="BW377" i="6" s="1"/>
  <c r="BW428" i="6" s="1"/>
  <c r="BW479" i="6" s="1"/>
  <c r="BW530" i="6" s="1"/>
  <c r="BW581" i="6" s="1"/>
  <c r="BW632" i="6" s="1"/>
  <c r="BW683" i="6" s="1"/>
  <c r="BW734" i="6" s="1"/>
  <c r="BW785" i="6" s="1"/>
  <c r="BW836" i="6" s="1"/>
  <c r="BW887" i="6" s="1"/>
  <c r="BW938" i="6" s="1"/>
  <c r="BW989" i="6" s="1"/>
  <c r="BW1040" i="6" s="1"/>
  <c r="BW1091" i="6" s="1"/>
  <c r="BW1142" i="6" s="1"/>
  <c r="BW1193" i="6" s="1"/>
  <c r="BW1244" i="6" s="1"/>
  <c r="BW1295" i="6" s="1"/>
  <c r="BW1346" i="6" s="1"/>
  <c r="BX63" i="6"/>
  <c r="BX114" i="6" s="1"/>
  <c r="BX165" i="6" s="1"/>
  <c r="BX216" i="6" s="1"/>
  <c r="BX267" i="6" s="1"/>
  <c r="BX318" i="6" s="1"/>
  <c r="BX369" i="6" s="1"/>
  <c r="BX420" i="6" s="1"/>
  <c r="BX471" i="6" s="1"/>
  <c r="BX522" i="6" s="1"/>
  <c r="BX573" i="6" s="1"/>
  <c r="BX624" i="6" s="1"/>
  <c r="BX675" i="6" s="1"/>
  <c r="BX726" i="6" s="1"/>
  <c r="BX777" i="6" s="1"/>
  <c r="BX828" i="6" s="1"/>
  <c r="BX879" i="6" s="1"/>
  <c r="BX930" i="6" s="1"/>
  <c r="BX981" i="6" s="1"/>
  <c r="BX1032" i="6" s="1"/>
  <c r="BX1083" i="6" s="1"/>
  <c r="BX1134" i="6" s="1"/>
  <c r="BX1185" i="6" s="1"/>
  <c r="BX1236" i="6" s="1"/>
  <c r="BX1287" i="6" s="1"/>
  <c r="BX1338" i="6" s="1"/>
  <c r="BV106" i="6"/>
  <c r="BV157" i="6" s="1"/>
  <c r="BV208" i="6" s="1"/>
  <c r="BV259" i="6" s="1"/>
  <c r="BV310" i="6" s="1"/>
  <c r="BV361" i="6" s="1"/>
  <c r="BV412" i="6" s="1"/>
  <c r="BV463" i="6" s="1"/>
  <c r="BV514" i="6" s="1"/>
  <c r="BV565" i="6" s="1"/>
  <c r="BV616" i="6" s="1"/>
  <c r="BV667" i="6" s="1"/>
  <c r="BV718" i="6" s="1"/>
  <c r="BV769" i="6" s="1"/>
  <c r="BV820" i="6" s="1"/>
  <c r="BV871" i="6" s="1"/>
  <c r="BV922" i="6" s="1"/>
  <c r="BV973" i="6" s="1"/>
  <c r="BV1024" i="6" s="1"/>
  <c r="BV1075" i="6" s="1"/>
  <c r="BV1126" i="6" s="1"/>
  <c r="BV1177" i="6" s="1"/>
  <c r="BV1228" i="6" s="1"/>
  <c r="BV1279" i="6" s="1"/>
  <c r="BV1330" i="6" s="1"/>
  <c r="BW154" i="6"/>
  <c r="BW205" i="6" s="1"/>
  <c r="BW256" i="6" s="1"/>
  <c r="BW307" i="6" s="1"/>
  <c r="BW358" i="6" s="1"/>
  <c r="BW409" i="6" s="1"/>
  <c r="BW460" i="6" s="1"/>
  <c r="BW511" i="6" s="1"/>
  <c r="BW562" i="6" s="1"/>
  <c r="BW613" i="6" s="1"/>
  <c r="BW664" i="6" s="1"/>
  <c r="BW715" i="6" s="1"/>
  <c r="BW766" i="6" s="1"/>
  <c r="BW817" i="6" s="1"/>
  <c r="BW868" i="6" s="1"/>
  <c r="BW919" i="6" s="1"/>
  <c r="BW970" i="6" s="1"/>
  <c r="BW1021" i="6" s="1"/>
  <c r="BW1072" i="6" s="1"/>
  <c r="BW1123" i="6" s="1"/>
  <c r="BW1174" i="6" s="1"/>
  <c r="BW1225" i="6" s="1"/>
  <c r="BW1276" i="6" s="1"/>
  <c r="BW1327" i="6" s="1"/>
  <c r="BW1378" i="6" s="1"/>
  <c r="BW103" i="6"/>
  <c r="BX95" i="6"/>
  <c r="BX146" i="6" s="1"/>
  <c r="BX197" i="6" s="1"/>
  <c r="BX248" i="6" s="1"/>
  <c r="BX299" i="6" s="1"/>
  <c r="BX350" i="6" s="1"/>
  <c r="BX401" i="6" s="1"/>
  <c r="BX452" i="6" s="1"/>
  <c r="BX503" i="6" s="1"/>
  <c r="BX554" i="6" s="1"/>
  <c r="BX605" i="6" s="1"/>
  <c r="BX656" i="6" s="1"/>
  <c r="BX707" i="6" s="1"/>
  <c r="BX758" i="6" s="1"/>
  <c r="BX809" i="6" s="1"/>
  <c r="BX860" i="6" s="1"/>
  <c r="BX911" i="6" s="1"/>
  <c r="BX962" i="6" s="1"/>
  <c r="BX1013" i="6" s="1"/>
  <c r="BX1064" i="6" s="1"/>
  <c r="BX1115" i="6" s="1"/>
  <c r="BX1166" i="6" s="1"/>
  <c r="BX1217" i="6" s="1"/>
  <c r="BX1268" i="6" s="1"/>
  <c r="BX1319" i="6" s="1"/>
  <c r="BX1370" i="6" s="1"/>
  <c r="BX138" i="6"/>
  <c r="BX189" i="6" s="1"/>
  <c r="BX240" i="6" s="1"/>
  <c r="BX291" i="6" s="1"/>
  <c r="BX342" i="6" s="1"/>
  <c r="BX393" i="6" s="1"/>
  <c r="BX444" i="6" s="1"/>
  <c r="BX495" i="6" s="1"/>
  <c r="BX546" i="6" s="1"/>
  <c r="BX597" i="6" s="1"/>
  <c r="BX648" i="6" s="1"/>
  <c r="BX699" i="6" s="1"/>
  <c r="BX750" i="6" s="1"/>
  <c r="BX801" i="6" s="1"/>
  <c r="BX852" i="6" s="1"/>
  <c r="BX903" i="6" s="1"/>
  <c r="BX954" i="6" s="1"/>
  <c r="BX1005" i="6" s="1"/>
  <c r="BX1056" i="6" s="1"/>
  <c r="BX1107" i="6" s="1"/>
  <c r="BX1158" i="6" s="1"/>
  <c r="BX1209" i="6" s="1"/>
  <c r="BX1260" i="6" s="1"/>
  <c r="BX1311" i="6" s="1"/>
  <c r="BX1362" i="6" s="1"/>
  <c r="BX87" i="6"/>
  <c r="BU85" i="6"/>
  <c r="BU136" i="6" s="1"/>
  <c r="BU187" i="6" s="1"/>
  <c r="BU238" i="6" s="1"/>
  <c r="BU289" i="6" s="1"/>
  <c r="BU340" i="6" s="1"/>
  <c r="BU391" i="6" s="1"/>
  <c r="BU442" i="6" s="1"/>
  <c r="BU493" i="6" s="1"/>
  <c r="BU544" i="6" s="1"/>
  <c r="BU595" i="6" s="1"/>
  <c r="BU646" i="6" s="1"/>
  <c r="BU697" i="6" s="1"/>
  <c r="BU748" i="6" s="1"/>
  <c r="BU799" i="6" s="1"/>
  <c r="BU850" i="6" s="1"/>
  <c r="BU901" i="6" s="1"/>
  <c r="BU952" i="6" s="1"/>
  <c r="BU1003" i="6" s="1"/>
  <c r="BU1054" i="6" s="1"/>
  <c r="BU1105" i="6" s="1"/>
  <c r="BU1156" i="6" s="1"/>
  <c r="BU1207" i="6" s="1"/>
  <c r="BU1258" i="6" s="1"/>
  <c r="BU1309" i="6" s="1"/>
  <c r="BU1360" i="6" s="1"/>
  <c r="BU134" i="6"/>
  <c r="BU185" i="6" s="1"/>
  <c r="BU236" i="6" s="1"/>
  <c r="BU287" i="6" s="1"/>
  <c r="BU338" i="6" s="1"/>
  <c r="BU389" i="6" s="1"/>
  <c r="BU440" i="6" s="1"/>
  <c r="BU491" i="6" s="1"/>
  <c r="BU542" i="6" s="1"/>
  <c r="BU593" i="6" s="1"/>
  <c r="BU644" i="6" s="1"/>
  <c r="BU695" i="6" s="1"/>
  <c r="BU746" i="6" s="1"/>
  <c r="BU797" i="6" s="1"/>
  <c r="BU848" i="6" s="1"/>
  <c r="BU899" i="6" s="1"/>
  <c r="BU950" i="6" s="1"/>
  <c r="BU1001" i="6" s="1"/>
  <c r="BU1052" i="6" s="1"/>
  <c r="BU1103" i="6" s="1"/>
  <c r="BU1154" i="6" s="1"/>
  <c r="BU1205" i="6" s="1"/>
  <c r="BU1256" i="6" s="1"/>
  <c r="BU1307" i="6" s="1"/>
  <c r="BU1358" i="6" s="1"/>
  <c r="BU83" i="6"/>
  <c r="BU80" i="6"/>
  <c r="BU131" i="6" s="1"/>
  <c r="BU182" i="6" s="1"/>
  <c r="BU233" i="6" s="1"/>
  <c r="BU284" i="6" s="1"/>
  <c r="BU335" i="6" s="1"/>
  <c r="BU386" i="6" s="1"/>
  <c r="BU437" i="6" s="1"/>
  <c r="BU488" i="6" s="1"/>
  <c r="BU539" i="6" s="1"/>
  <c r="BU590" i="6" s="1"/>
  <c r="BU641" i="6" s="1"/>
  <c r="BU692" i="6" s="1"/>
  <c r="BU743" i="6" s="1"/>
  <c r="BU794" i="6" s="1"/>
  <c r="BU845" i="6" s="1"/>
  <c r="BU896" i="6" s="1"/>
  <c r="BU947" i="6" s="1"/>
  <c r="BU998" i="6" s="1"/>
  <c r="BU1049" i="6" s="1"/>
  <c r="BU1100" i="6" s="1"/>
  <c r="BU1151" i="6" s="1"/>
  <c r="BU1202" i="6" s="1"/>
  <c r="BU1253" i="6" s="1"/>
  <c r="BU1304" i="6" s="1"/>
  <c r="BU1355" i="6" s="1"/>
  <c r="BV77" i="6"/>
  <c r="BV128" i="6" s="1"/>
  <c r="BV179" i="6" s="1"/>
  <c r="BV230" i="6" s="1"/>
  <c r="BV281" i="6" s="1"/>
  <c r="BV332" i="6" s="1"/>
  <c r="BV383" i="6" s="1"/>
  <c r="BV434" i="6" s="1"/>
  <c r="BV485" i="6" s="1"/>
  <c r="BV536" i="6" s="1"/>
  <c r="BV587" i="6" s="1"/>
  <c r="BV638" i="6" s="1"/>
  <c r="BV689" i="6" s="1"/>
  <c r="BV740" i="6" s="1"/>
  <c r="BV791" i="6" s="1"/>
  <c r="BV842" i="6" s="1"/>
  <c r="BV893" i="6" s="1"/>
  <c r="BV944" i="6" s="1"/>
  <c r="BV995" i="6" s="1"/>
  <c r="BV1046" i="6" s="1"/>
  <c r="BV1097" i="6" s="1"/>
  <c r="BV1148" i="6" s="1"/>
  <c r="BV1199" i="6" s="1"/>
  <c r="BV1250" i="6" s="1"/>
  <c r="BV1301" i="6" s="1"/>
  <c r="BV1352" i="6" s="1"/>
  <c r="BX74" i="6"/>
  <c r="BX125" i="6" s="1"/>
  <c r="BX176" i="6" s="1"/>
  <c r="BX227" i="6" s="1"/>
  <c r="BX278" i="6" s="1"/>
  <c r="BX329" i="6" s="1"/>
  <c r="BX380" i="6" s="1"/>
  <c r="BX431" i="6" s="1"/>
  <c r="BX482" i="6" s="1"/>
  <c r="BX533" i="6" s="1"/>
  <c r="BX584" i="6" s="1"/>
  <c r="BX635" i="6" s="1"/>
  <c r="BX686" i="6" s="1"/>
  <c r="BX737" i="6" s="1"/>
  <c r="BX788" i="6" s="1"/>
  <c r="BX839" i="6" s="1"/>
  <c r="BX890" i="6" s="1"/>
  <c r="BX941" i="6" s="1"/>
  <c r="BX992" i="6" s="1"/>
  <c r="BX1043" i="6" s="1"/>
  <c r="BX1094" i="6" s="1"/>
  <c r="BX1145" i="6" s="1"/>
  <c r="BX1196" i="6" s="1"/>
  <c r="BX1247" i="6" s="1"/>
  <c r="BX1298" i="6" s="1"/>
  <c r="BX1349" i="6" s="1"/>
  <c r="BX118" i="6"/>
  <c r="BX169" i="6" s="1"/>
  <c r="BX220" i="6" s="1"/>
  <c r="BX271" i="6" s="1"/>
  <c r="BX322" i="6" s="1"/>
  <c r="BX373" i="6" s="1"/>
  <c r="BX424" i="6" s="1"/>
  <c r="BX475" i="6" s="1"/>
  <c r="BX526" i="6" s="1"/>
  <c r="BX577" i="6" s="1"/>
  <c r="BX628" i="6" s="1"/>
  <c r="BX679" i="6" s="1"/>
  <c r="BX730" i="6" s="1"/>
  <c r="BX781" i="6" s="1"/>
  <c r="BX832" i="6" s="1"/>
  <c r="BX883" i="6" s="1"/>
  <c r="BX934" i="6" s="1"/>
  <c r="BX985" i="6" s="1"/>
  <c r="BX1036" i="6" s="1"/>
  <c r="BX1087" i="6" s="1"/>
  <c r="BX1138" i="6" s="1"/>
  <c r="BX1189" i="6" s="1"/>
  <c r="BX1240" i="6" s="1"/>
  <c r="BX1291" i="6" s="1"/>
  <c r="BX1342" i="6" s="1"/>
  <c r="BX67" i="6"/>
  <c r="BX62" i="6"/>
  <c r="BX113" i="6" s="1"/>
  <c r="BX164" i="6" s="1"/>
  <c r="BX215" i="6" s="1"/>
  <c r="BX266" i="6" s="1"/>
  <c r="BX317" i="6" s="1"/>
  <c r="BX368" i="6" s="1"/>
  <c r="BX419" i="6" s="1"/>
  <c r="BX470" i="6" s="1"/>
  <c r="BX521" i="6" s="1"/>
  <c r="BX572" i="6" s="1"/>
  <c r="BX623" i="6" s="1"/>
  <c r="BX674" i="6" s="1"/>
  <c r="BX725" i="6" s="1"/>
  <c r="BX776" i="6" s="1"/>
  <c r="BX827" i="6" s="1"/>
  <c r="BX878" i="6" s="1"/>
  <c r="BX929" i="6" s="1"/>
  <c r="BX980" i="6" s="1"/>
  <c r="BX1031" i="6" s="1"/>
  <c r="BX1082" i="6" s="1"/>
  <c r="BX1133" i="6" s="1"/>
  <c r="BX1184" i="6" s="1"/>
  <c r="BX1235" i="6" s="1"/>
  <c r="BX1286" i="6" s="1"/>
  <c r="BX1337" i="6" s="1"/>
  <c r="BW161" i="6"/>
  <c r="BW212" i="6" s="1"/>
  <c r="BW263" i="6" s="1"/>
  <c r="BW314" i="6" s="1"/>
  <c r="BW365" i="6" s="1"/>
  <c r="BW416" i="6" s="1"/>
  <c r="BW467" i="6" s="1"/>
  <c r="BW518" i="6" s="1"/>
  <c r="BW569" i="6" s="1"/>
  <c r="BW620" i="6" s="1"/>
  <c r="BW671" i="6" s="1"/>
  <c r="BW722" i="6" s="1"/>
  <c r="BW773" i="6" s="1"/>
  <c r="BW824" i="6" s="1"/>
  <c r="BW875" i="6" s="1"/>
  <c r="BW926" i="6" s="1"/>
  <c r="BW977" i="6" s="1"/>
  <c r="BW1028" i="6" s="1"/>
  <c r="BW1079" i="6" s="1"/>
  <c r="BW1130" i="6" s="1"/>
  <c r="BW1181" i="6" s="1"/>
  <c r="BW1232" i="6" s="1"/>
  <c r="BW1283" i="6" s="1"/>
  <c r="BW1334" i="6" s="1"/>
  <c r="BW59" i="6"/>
  <c r="BW110" i="6" s="1"/>
  <c r="BU107" i="6"/>
  <c r="BU158" i="6" s="1"/>
  <c r="BU209" i="6" s="1"/>
  <c r="BU260" i="6" s="1"/>
  <c r="BU311" i="6" s="1"/>
  <c r="BU362" i="6" s="1"/>
  <c r="BU413" i="6" s="1"/>
  <c r="BU464" i="6" s="1"/>
  <c r="BU515" i="6" s="1"/>
  <c r="BU566" i="6" s="1"/>
  <c r="BU617" i="6" s="1"/>
  <c r="BU668" i="6" s="1"/>
  <c r="BU719" i="6" s="1"/>
  <c r="BU770" i="6" s="1"/>
  <c r="BU821" i="6" s="1"/>
  <c r="BU872" i="6" s="1"/>
  <c r="BU923" i="6" s="1"/>
  <c r="BU974" i="6" s="1"/>
  <c r="BU1025" i="6" s="1"/>
  <c r="BU1076" i="6" s="1"/>
  <c r="BU1127" i="6" s="1"/>
  <c r="BU1178" i="6" s="1"/>
  <c r="BU1229" i="6" s="1"/>
  <c r="BU1280" i="6" s="1"/>
  <c r="BU1331" i="6" s="1"/>
  <c r="BW106" i="6"/>
  <c r="BW157" i="6" s="1"/>
  <c r="BW208" i="6" s="1"/>
  <c r="BW259" i="6" s="1"/>
  <c r="BW310" i="6" s="1"/>
  <c r="BW361" i="6" s="1"/>
  <c r="BW412" i="6" s="1"/>
  <c r="BW463" i="6" s="1"/>
  <c r="BW514" i="6" s="1"/>
  <c r="BW565" i="6" s="1"/>
  <c r="BW616" i="6" s="1"/>
  <c r="BW667" i="6" s="1"/>
  <c r="BW718" i="6" s="1"/>
  <c r="BW769" i="6" s="1"/>
  <c r="BW820" i="6" s="1"/>
  <c r="BW871" i="6" s="1"/>
  <c r="BW922" i="6" s="1"/>
  <c r="BW973" i="6" s="1"/>
  <c r="BW1024" i="6" s="1"/>
  <c r="BW1075" i="6" s="1"/>
  <c r="BW1126" i="6" s="1"/>
  <c r="BW1177" i="6" s="1"/>
  <c r="BW1228" i="6" s="1"/>
  <c r="BW1279" i="6" s="1"/>
  <c r="BW1330" i="6" s="1"/>
  <c r="BV103" i="6"/>
  <c r="BV154" i="6" s="1"/>
  <c r="BV205" i="6" s="1"/>
  <c r="BV256" i="6" s="1"/>
  <c r="BV307" i="6" s="1"/>
  <c r="BV358" i="6" s="1"/>
  <c r="BV409" i="6" s="1"/>
  <c r="BV460" i="6" s="1"/>
  <c r="BV511" i="6" s="1"/>
  <c r="BV562" i="6" s="1"/>
  <c r="BV613" i="6" s="1"/>
  <c r="BV664" i="6" s="1"/>
  <c r="BV715" i="6" s="1"/>
  <c r="BV766" i="6" s="1"/>
  <c r="BV817" i="6" s="1"/>
  <c r="BV868" i="6" s="1"/>
  <c r="BV919" i="6" s="1"/>
  <c r="BV970" i="6" s="1"/>
  <c r="BV1021" i="6" s="1"/>
  <c r="BV1072" i="6" s="1"/>
  <c r="BV1123" i="6" s="1"/>
  <c r="BV1174" i="6" s="1"/>
  <c r="BV1225" i="6" s="1"/>
  <c r="BV1276" i="6" s="1"/>
  <c r="BV1327" i="6" s="1"/>
  <c r="BV1378" i="6" s="1"/>
  <c r="BW95" i="6"/>
  <c r="BW146" i="6" s="1"/>
  <c r="BW197" i="6" s="1"/>
  <c r="BW248" i="6" s="1"/>
  <c r="BW299" i="6" s="1"/>
  <c r="BW350" i="6" s="1"/>
  <c r="BW401" i="6" s="1"/>
  <c r="BW452" i="6" s="1"/>
  <c r="BW503" i="6" s="1"/>
  <c r="BW554" i="6" s="1"/>
  <c r="BW605" i="6" s="1"/>
  <c r="BW656" i="6" s="1"/>
  <c r="BW707" i="6" s="1"/>
  <c r="BW758" i="6" s="1"/>
  <c r="BW809" i="6" s="1"/>
  <c r="BW860" i="6" s="1"/>
  <c r="BW911" i="6" s="1"/>
  <c r="BW962" i="6" s="1"/>
  <c r="BW1013" i="6" s="1"/>
  <c r="BW1064" i="6" s="1"/>
  <c r="BW1115" i="6" s="1"/>
  <c r="BW1166" i="6" s="1"/>
  <c r="BW1217" i="6" s="1"/>
  <c r="BW1268" i="6" s="1"/>
  <c r="BW1319" i="6" s="1"/>
  <c r="BW1370" i="6" s="1"/>
  <c r="BW93" i="6"/>
  <c r="BW144" i="6" s="1"/>
  <c r="BW195" i="6" s="1"/>
  <c r="BW246" i="6" s="1"/>
  <c r="BW297" i="6" s="1"/>
  <c r="BW348" i="6" s="1"/>
  <c r="BW399" i="6" s="1"/>
  <c r="BW450" i="6" s="1"/>
  <c r="BW501" i="6" s="1"/>
  <c r="BW552" i="6" s="1"/>
  <c r="BW603" i="6" s="1"/>
  <c r="BW654" i="6" s="1"/>
  <c r="BW705" i="6" s="1"/>
  <c r="BW756" i="6" s="1"/>
  <c r="BW807" i="6" s="1"/>
  <c r="BW858" i="6" s="1"/>
  <c r="BW909" i="6" s="1"/>
  <c r="BW960" i="6" s="1"/>
  <c r="BW1011" i="6" s="1"/>
  <c r="BW1062" i="6" s="1"/>
  <c r="BW1113" i="6" s="1"/>
  <c r="BW1164" i="6" s="1"/>
  <c r="BW1215" i="6" s="1"/>
  <c r="BW1266" i="6" s="1"/>
  <c r="BW1317" i="6" s="1"/>
  <c r="BW1368" i="6" s="1"/>
  <c r="BU142" i="6"/>
  <c r="BU193" i="6" s="1"/>
  <c r="BU244" i="6" s="1"/>
  <c r="BU295" i="6" s="1"/>
  <c r="BU346" i="6" s="1"/>
  <c r="BU397" i="6" s="1"/>
  <c r="BU448" i="6" s="1"/>
  <c r="BU499" i="6" s="1"/>
  <c r="BU550" i="6" s="1"/>
  <c r="BU601" i="6" s="1"/>
  <c r="BU652" i="6" s="1"/>
  <c r="BU703" i="6" s="1"/>
  <c r="BU754" i="6" s="1"/>
  <c r="BU805" i="6" s="1"/>
  <c r="BU856" i="6" s="1"/>
  <c r="BU907" i="6" s="1"/>
  <c r="BU958" i="6" s="1"/>
  <c r="BU1009" i="6" s="1"/>
  <c r="BU1060" i="6" s="1"/>
  <c r="BU1111" i="6" s="1"/>
  <c r="BU1162" i="6" s="1"/>
  <c r="BU1213" i="6" s="1"/>
  <c r="BU1264" i="6" s="1"/>
  <c r="BU1315" i="6" s="1"/>
  <c r="BU1366" i="6" s="1"/>
  <c r="BU91" i="6"/>
  <c r="BX84" i="6"/>
  <c r="BX135" i="6" s="1"/>
  <c r="BX186" i="6" s="1"/>
  <c r="BX237" i="6" s="1"/>
  <c r="BX288" i="6" s="1"/>
  <c r="BX339" i="6" s="1"/>
  <c r="BX390" i="6" s="1"/>
  <c r="BX441" i="6" s="1"/>
  <c r="BX492" i="6" s="1"/>
  <c r="BX543" i="6" s="1"/>
  <c r="BX594" i="6" s="1"/>
  <c r="BX645" i="6" s="1"/>
  <c r="BX696" i="6" s="1"/>
  <c r="BX747" i="6" s="1"/>
  <c r="BX798" i="6" s="1"/>
  <c r="BX849" i="6" s="1"/>
  <c r="BX900" i="6" s="1"/>
  <c r="BX951" i="6" s="1"/>
  <c r="BX1002" i="6" s="1"/>
  <c r="BX1053" i="6" s="1"/>
  <c r="BX1104" i="6" s="1"/>
  <c r="BX1155" i="6" s="1"/>
  <c r="BX1206" i="6" s="1"/>
  <c r="BX1257" i="6" s="1"/>
  <c r="BX1308" i="6" s="1"/>
  <c r="BX1359" i="6" s="1"/>
  <c r="BT134" i="6"/>
  <c r="BT185" i="6" s="1"/>
  <c r="BT236" i="6" s="1"/>
  <c r="BT287" i="6" s="1"/>
  <c r="BT338" i="6" s="1"/>
  <c r="BT389" i="6" s="1"/>
  <c r="BT440" i="6" s="1"/>
  <c r="BT491" i="6" s="1"/>
  <c r="BT542" i="6" s="1"/>
  <c r="BT593" i="6" s="1"/>
  <c r="BT644" i="6" s="1"/>
  <c r="BT695" i="6" s="1"/>
  <c r="BT746" i="6" s="1"/>
  <c r="BT797" i="6" s="1"/>
  <c r="BT848" i="6" s="1"/>
  <c r="BT899" i="6" s="1"/>
  <c r="BT950" i="6" s="1"/>
  <c r="BT1001" i="6" s="1"/>
  <c r="BT1052" i="6" s="1"/>
  <c r="BT1103" i="6" s="1"/>
  <c r="BT1154" i="6" s="1"/>
  <c r="BT1205" i="6" s="1"/>
  <c r="BT1256" i="6" s="1"/>
  <c r="BT1307" i="6" s="1"/>
  <c r="BT1358" i="6" s="1"/>
  <c r="BT83" i="6"/>
  <c r="BX79" i="6"/>
  <c r="BX130" i="6" s="1"/>
  <c r="BX181" i="6" s="1"/>
  <c r="BX232" i="6" s="1"/>
  <c r="BX283" i="6" s="1"/>
  <c r="BX334" i="6" s="1"/>
  <c r="BX385" i="6" s="1"/>
  <c r="BX436" i="6" s="1"/>
  <c r="BX487" i="6" s="1"/>
  <c r="BX538" i="6" s="1"/>
  <c r="BX589" i="6" s="1"/>
  <c r="BX640" i="6" s="1"/>
  <c r="BX691" i="6" s="1"/>
  <c r="BX742" i="6" s="1"/>
  <c r="BX793" i="6" s="1"/>
  <c r="BX844" i="6" s="1"/>
  <c r="BX895" i="6" s="1"/>
  <c r="BX946" i="6" s="1"/>
  <c r="BX997" i="6" s="1"/>
  <c r="BX1048" i="6" s="1"/>
  <c r="BX1099" i="6" s="1"/>
  <c r="BX1150" i="6" s="1"/>
  <c r="BX1201" i="6" s="1"/>
  <c r="BX1252" i="6" s="1"/>
  <c r="BX1303" i="6" s="1"/>
  <c r="BX1354" i="6" s="1"/>
  <c r="BU77" i="6"/>
  <c r="BU128" i="6" s="1"/>
  <c r="BU179" i="6" s="1"/>
  <c r="BU230" i="6" s="1"/>
  <c r="BU281" i="6" s="1"/>
  <c r="BU332" i="6" s="1"/>
  <c r="BU383" i="6" s="1"/>
  <c r="BU434" i="6" s="1"/>
  <c r="BU485" i="6" s="1"/>
  <c r="BU536" i="6" s="1"/>
  <c r="BU587" i="6" s="1"/>
  <c r="BU638" i="6" s="1"/>
  <c r="BU689" i="6" s="1"/>
  <c r="BU740" i="6" s="1"/>
  <c r="BU791" i="6" s="1"/>
  <c r="BU842" i="6" s="1"/>
  <c r="BU893" i="6" s="1"/>
  <c r="BU944" i="6" s="1"/>
  <c r="BU995" i="6" s="1"/>
  <c r="BU1046" i="6" s="1"/>
  <c r="BU1097" i="6" s="1"/>
  <c r="BU1148" i="6" s="1"/>
  <c r="BU1199" i="6" s="1"/>
  <c r="BU1250" i="6" s="1"/>
  <c r="BU1301" i="6" s="1"/>
  <c r="BU1352" i="6" s="1"/>
  <c r="BU71" i="6"/>
  <c r="BU122" i="6" s="1"/>
  <c r="BU173" i="6" s="1"/>
  <c r="BU224" i="6" s="1"/>
  <c r="BU275" i="6" s="1"/>
  <c r="BU326" i="6" s="1"/>
  <c r="BU377" i="6" s="1"/>
  <c r="BU428" i="6" s="1"/>
  <c r="BU479" i="6" s="1"/>
  <c r="BU530" i="6" s="1"/>
  <c r="BU581" i="6" s="1"/>
  <c r="BU632" i="6" s="1"/>
  <c r="BU683" i="6" s="1"/>
  <c r="BU734" i="6" s="1"/>
  <c r="BU785" i="6" s="1"/>
  <c r="BU836" i="6" s="1"/>
  <c r="BU887" i="6" s="1"/>
  <c r="BU938" i="6" s="1"/>
  <c r="BU989" i="6" s="1"/>
  <c r="BU1040" i="6" s="1"/>
  <c r="BU1091" i="6" s="1"/>
  <c r="BU1142" i="6" s="1"/>
  <c r="BU1193" i="6" s="1"/>
  <c r="BU1244" i="6" s="1"/>
  <c r="BU1295" i="6" s="1"/>
  <c r="BU1346" i="6" s="1"/>
  <c r="BX66" i="6"/>
  <c r="BX117" i="6" s="1"/>
  <c r="BX168" i="6" s="1"/>
  <c r="BX219" i="6" s="1"/>
  <c r="BX270" i="6" s="1"/>
  <c r="BX321" i="6" s="1"/>
  <c r="BX372" i="6" s="1"/>
  <c r="BX423" i="6" s="1"/>
  <c r="BX474" i="6" s="1"/>
  <c r="BX525" i="6" s="1"/>
  <c r="BX576" i="6" s="1"/>
  <c r="BX627" i="6" s="1"/>
  <c r="BX678" i="6" s="1"/>
  <c r="BX729" i="6" s="1"/>
  <c r="BX780" i="6" s="1"/>
  <c r="BX831" i="6" s="1"/>
  <c r="BX882" i="6" s="1"/>
  <c r="BX933" i="6" s="1"/>
  <c r="BX984" i="6" s="1"/>
  <c r="BX1035" i="6" s="1"/>
  <c r="BX1086" i="6" s="1"/>
  <c r="BX1137" i="6" s="1"/>
  <c r="BX1188" i="6" s="1"/>
  <c r="BX1239" i="6" s="1"/>
  <c r="BX1290" i="6" s="1"/>
  <c r="BX1341" i="6" s="1"/>
  <c r="BX106" i="6"/>
  <c r="BX157" i="6" s="1"/>
  <c r="BX208" i="6" s="1"/>
  <c r="BX259" i="6" s="1"/>
  <c r="BX310" i="6" s="1"/>
  <c r="BX361" i="6" s="1"/>
  <c r="BX412" i="6" s="1"/>
  <c r="BX463" i="6" s="1"/>
  <c r="BX514" i="6" s="1"/>
  <c r="BX565" i="6" s="1"/>
  <c r="BX616" i="6" s="1"/>
  <c r="BX667" i="6" s="1"/>
  <c r="BX718" i="6" s="1"/>
  <c r="BX769" i="6" s="1"/>
  <c r="BX820" i="6" s="1"/>
  <c r="BX871" i="6" s="1"/>
  <c r="BX922" i="6" s="1"/>
  <c r="BX973" i="6" s="1"/>
  <c r="BX1024" i="6" s="1"/>
  <c r="BX1075" i="6" s="1"/>
  <c r="BX1126" i="6" s="1"/>
  <c r="BX1177" i="6" s="1"/>
  <c r="BX1228" i="6" s="1"/>
  <c r="BX1279" i="6" s="1"/>
  <c r="BX1330" i="6" s="1"/>
  <c r="BX127" i="6"/>
  <c r="BX178" i="6" s="1"/>
  <c r="BX229" i="6" s="1"/>
  <c r="BX280" i="6" s="1"/>
  <c r="BX331" i="6" s="1"/>
  <c r="BX382" i="6" s="1"/>
  <c r="BX433" i="6" s="1"/>
  <c r="BX484" i="6" s="1"/>
  <c r="BX535" i="6" s="1"/>
  <c r="BX586" i="6" s="1"/>
  <c r="BX637" i="6" s="1"/>
  <c r="BX688" i="6" s="1"/>
  <c r="BX739" i="6" s="1"/>
  <c r="BX790" i="6" s="1"/>
  <c r="BX841" i="6" s="1"/>
  <c r="BX892" i="6" s="1"/>
  <c r="BX943" i="6" s="1"/>
  <c r="BX994" i="6" s="1"/>
  <c r="BX1045" i="6" s="1"/>
  <c r="BX1096" i="6" s="1"/>
  <c r="BX1147" i="6" s="1"/>
  <c r="BX1198" i="6" s="1"/>
  <c r="BX1249" i="6" s="1"/>
  <c r="BX1300" i="6" s="1"/>
  <c r="BX1351" i="6" s="1"/>
  <c r="BX76" i="6"/>
  <c r="BX70" i="6"/>
  <c r="BX121" i="6" s="1"/>
  <c r="BX172" i="6" s="1"/>
  <c r="BX223" i="6" s="1"/>
  <c r="BX274" i="6" s="1"/>
  <c r="BX325" i="6" s="1"/>
  <c r="BX376" i="6" s="1"/>
  <c r="BX427" i="6" s="1"/>
  <c r="BX478" i="6" s="1"/>
  <c r="BX529" i="6" s="1"/>
  <c r="BX580" i="6" s="1"/>
  <c r="BX631" i="6" s="1"/>
  <c r="BX682" i="6" s="1"/>
  <c r="BX733" i="6" s="1"/>
  <c r="BX784" i="6" s="1"/>
  <c r="BX835" i="6" s="1"/>
  <c r="BX886" i="6" s="1"/>
  <c r="BX937" i="6" s="1"/>
  <c r="BX988" i="6" s="1"/>
  <c r="BX1039" i="6" s="1"/>
  <c r="BX1090" i="6" s="1"/>
  <c r="BX1141" i="6" s="1"/>
  <c r="BX1192" i="6" s="1"/>
  <c r="BX1243" i="6" s="1"/>
  <c r="BX1294" i="6" s="1"/>
  <c r="BX1345" i="6" s="1"/>
  <c r="BW158" i="6"/>
  <c r="BW209" i="6" s="1"/>
  <c r="BW260" i="6" s="1"/>
  <c r="BW311" i="6" s="1"/>
  <c r="BW362" i="6" s="1"/>
  <c r="BW413" i="6" s="1"/>
  <c r="BW464" i="6" s="1"/>
  <c r="BW515" i="6" s="1"/>
  <c r="BW566" i="6" s="1"/>
  <c r="BW617" i="6" s="1"/>
  <c r="BW668" i="6" s="1"/>
  <c r="BW719" i="6" s="1"/>
  <c r="BW770" i="6" s="1"/>
  <c r="BW821" i="6" s="1"/>
  <c r="BW872" i="6" s="1"/>
  <c r="BW923" i="6" s="1"/>
  <c r="BW974" i="6" s="1"/>
  <c r="BW1025" i="6" s="1"/>
  <c r="BW1076" i="6" s="1"/>
  <c r="BW1127" i="6" s="1"/>
  <c r="BW1178" i="6" s="1"/>
  <c r="BW1229" i="6" s="1"/>
  <c r="BW1280" i="6" s="1"/>
  <c r="BW1331" i="6" s="1"/>
  <c r="BW107" i="6"/>
  <c r="BU21" i="6"/>
  <c r="BU23" i="6"/>
  <c r="BU9" i="6"/>
  <c r="BU60" i="6" s="1"/>
  <c r="BU111" i="6" s="1"/>
  <c r="BU35" i="6"/>
  <c r="BU25" i="6"/>
  <c r="BU45" i="6"/>
  <c r="BU15" i="6"/>
  <c r="BV18" i="6"/>
  <c r="BU38" i="6"/>
  <c r="BU41" i="6"/>
  <c r="BV31" i="6"/>
  <c r="BW28" i="6"/>
  <c r="BY28" i="6" s="1"/>
  <c r="BY11" i="6"/>
  <c r="BW35" i="6"/>
  <c r="BT12" i="6"/>
  <c r="BV35" i="6"/>
  <c r="BT5" i="6"/>
  <c r="BT56" i="6" s="1"/>
  <c r="BT33" i="6"/>
  <c r="BT84" i="6" s="1"/>
  <c r="BU31" i="6"/>
  <c r="BW23" i="6"/>
  <c r="BW74" i="6" s="1"/>
  <c r="BY4" i="6"/>
  <c r="BY55" i="6" s="1"/>
  <c r="BW31" i="6"/>
  <c r="BV28" i="6"/>
  <c r="BW15" i="6"/>
  <c r="BV12" i="6"/>
  <c r="BY52" i="6"/>
  <c r="BU53" i="6"/>
  <c r="BU104" i="6" s="1"/>
  <c r="BU154" i="6"/>
  <c r="BU205" i="6" s="1"/>
  <c r="BU256" i="6" s="1"/>
  <c r="BU307" i="6" s="1"/>
  <c r="BU358" i="6" s="1"/>
  <c r="BU409" i="6" s="1"/>
  <c r="BU460" i="6" s="1"/>
  <c r="BU511" i="6" s="1"/>
  <c r="BU562" i="6" s="1"/>
  <c r="BU613" i="6" s="1"/>
  <c r="BU664" i="6" s="1"/>
  <c r="BU715" i="6" s="1"/>
  <c r="BU766" i="6" s="1"/>
  <c r="BU817" i="6" s="1"/>
  <c r="BU868" i="6" s="1"/>
  <c r="BU919" i="6" s="1"/>
  <c r="BU970" i="6" s="1"/>
  <c r="BU1021" i="6" s="1"/>
  <c r="BU1072" i="6" s="1"/>
  <c r="BU1123" i="6" s="1"/>
  <c r="BU1174" i="6" s="1"/>
  <c r="BU1225" i="6" s="1"/>
  <c r="BU1276" i="6" s="1"/>
  <c r="BU1327" i="6" s="1"/>
  <c r="BU1378" i="6" s="1"/>
  <c r="BW149" i="6"/>
  <c r="BW200" i="6" s="1"/>
  <c r="BW251" i="6" s="1"/>
  <c r="BW302" i="6" s="1"/>
  <c r="BW353" i="6" s="1"/>
  <c r="BW404" i="6" s="1"/>
  <c r="BW455" i="6" s="1"/>
  <c r="BW506" i="6" s="1"/>
  <c r="BW557" i="6" s="1"/>
  <c r="BW608" i="6" s="1"/>
  <c r="BW659" i="6" s="1"/>
  <c r="BW710" i="6" s="1"/>
  <c r="BW761" i="6" s="1"/>
  <c r="BW812" i="6" s="1"/>
  <c r="BW863" i="6" s="1"/>
  <c r="BW914" i="6" s="1"/>
  <c r="BW965" i="6" s="1"/>
  <c r="BW1016" i="6" s="1"/>
  <c r="BW1067" i="6" s="1"/>
  <c r="BW1118" i="6" s="1"/>
  <c r="BW1169" i="6" s="1"/>
  <c r="BW1220" i="6" s="1"/>
  <c r="BW1271" i="6" s="1"/>
  <c r="BW1322" i="6" s="1"/>
  <c r="BW1373" i="6" s="1"/>
  <c r="BY43" i="6"/>
  <c r="BW145" i="6"/>
  <c r="BW196" i="6" s="1"/>
  <c r="BW247" i="6" s="1"/>
  <c r="BW298" i="6" s="1"/>
  <c r="BW349" i="6" s="1"/>
  <c r="BW400" i="6" s="1"/>
  <c r="BW451" i="6" s="1"/>
  <c r="BW502" i="6" s="1"/>
  <c r="BW553" i="6" s="1"/>
  <c r="BW604" i="6" s="1"/>
  <c r="BW655" i="6" s="1"/>
  <c r="BW706" i="6" s="1"/>
  <c r="BW757" i="6" s="1"/>
  <c r="BW808" i="6" s="1"/>
  <c r="BW859" i="6" s="1"/>
  <c r="BW910" i="6" s="1"/>
  <c r="BW961" i="6" s="1"/>
  <c r="BW1012" i="6" s="1"/>
  <c r="BW1063" i="6" s="1"/>
  <c r="BW1114" i="6" s="1"/>
  <c r="BW1165" i="6" s="1"/>
  <c r="BW1216" i="6" s="1"/>
  <c r="BW1267" i="6" s="1"/>
  <c r="BW1318" i="6" s="1"/>
  <c r="BW1369" i="6" s="1"/>
  <c r="BY29" i="6"/>
  <c r="BW131" i="6"/>
  <c r="BY24" i="6"/>
  <c r="BW126" i="6"/>
  <c r="BW177" i="6" s="1"/>
  <c r="BW228" i="6" s="1"/>
  <c r="BW279" i="6" s="1"/>
  <c r="BW330" i="6" s="1"/>
  <c r="BW381" i="6" s="1"/>
  <c r="BW432" i="6" s="1"/>
  <c r="BW483" i="6" s="1"/>
  <c r="BW534" i="6" s="1"/>
  <c r="BW585" i="6" s="1"/>
  <c r="BW636" i="6" s="1"/>
  <c r="BW687" i="6" s="1"/>
  <c r="BW738" i="6" s="1"/>
  <c r="BW789" i="6" s="1"/>
  <c r="BW840" i="6" s="1"/>
  <c r="BW891" i="6" s="1"/>
  <c r="BW942" i="6" s="1"/>
  <c r="BW993" i="6" s="1"/>
  <c r="BW1044" i="6" s="1"/>
  <c r="BW1095" i="6" s="1"/>
  <c r="BW1146" i="6" s="1"/>
  <c r="BW1197" i="6" s="1"/>
  <c r="BW1248" i="6" s="1"/>
  <c r="BW1299" i="6" s="1"/>
  <c r="BW1350" i="6" s="1"/>
  <c r="BY20" i="6"/>
  <c r="BW9" i="6"/>
  <c r="BV9" i="6"/>
  <c r="BV60" i="6" s="1"/>
  <c r="BV111" i="6" s="1"/>
  <c r="BV161" i="6"/>
  <c r="BV212" i="6" s="1"/>
  <c r="BV263" i="6" s="1"/>
  <c r="BV314" i="6" s="1"/>
  <c r="BV365" i="6" s="1"/>
  <c r="BV416" i="6" s="1"/>
  <c r="BV467" i="6" s="1"/>
  <c r="BV518" i="6" s="1"/>
  <c r="BV569" i="6" s="1"/>
  <c r="BV620" i="6" s="1"/>
  <c r="BV671" i="6" s="1"/>
  <c r="BV722" i="6" s="1"/>
  <c r="BV773" i="6" s="1"/>
  <c r="BV824" i="6" s="1"/>
  <c r="BV875" i="6" s="1"/>
  <c r="BV926" i="6" s="1"/>
  <c r="BV977" i="6" s="1"/>
  <c r="BV1028" i="6" s="1"/>
  <c r="BV1079" i="6" s="1"/>
  <c r="BV1130" i="6" s="1"/>
  <c r="BV1181" i="6" s="1"/>
  <c r="BV1232" i="6" s="1"/>
  <c r="BV1283" i="6" s="1"/>
  <c r="BV1334" i="6" s="1"/>
  <c r="BV6"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BX53" i="6"/>
  <c r="BX154" i="6"/>
  <c r="BX205" i="6" s="1"/>
  <c r="BX256" i="6" s="1"/>
  <c r="BX307" i="6" s="1"/>
  <c r="BX358" i="6" s="1"/>
  <c r="BX409" i="6" s="1"/>
  <c r="BX460" i="6" s="1"/>
  <c r="BX511" i="6" s="1"/>
  <c r="BX562" i="6" s="1"/>
  <c r="BX613" i="6" s="1"/>
  <c r="BX664" i="6" s="1"/>
  <c r="BX715" i="6" s="1"/>
  <c r="BX766" i="6" s="1"/>
  <c r="BX817" i="6" s="1"/>
  <c r="BX868" i="6" s="1"/>
  <c r="BX919" i="6" s="1"/>
  <c r="BX970" i="6" s="1"/>
  <c r="BX1021" i="6" s="1"/>
  <c r="BX1072" i="6" s="1"/>
  <c r="BX1123" i="6" s="1"/>
  <c r="BX1174" i="6" s="1"/>
  <c r="BX1225" i="6" s="1"/>
  <c r="BX1276" i="6" s="1"/>
  <c r="BX1327" i="6" s="1"/>
  <c r="BX1378" i="6" s="1"/>
  <c r="BT53" i="6"/>
  <c r="BT104" i="6" s="1"/>
  <c r="BT154" i="6"/>
  <c r="BT205" i="6" s="1"/>
  <c r="BT256" i="6" s="1"/>
  <c r="BT307" i="6" s="1"/>
  <c r="BT358" i="6" s="1"/>
  <c r="BT409" i="6" s="1"/>
  <c r="BT460" i="6" s="1"/>
  <c r="BT511" i="6" s="1"/>
  <c r="BT562" i="6" s="1"/>
  <c r="BT613" i="6" s="1"/>
  <c r="BT664" i="6" s="1"/>
  <c r="BT715" i="6" s="1"/>
  <c r="BT766" i="6" s="1"/>
  <c r="BT817" i="6" s="1"/>
  <c r="BT868" i="6" s="1"/>
  <c r="BT919" i="6" s="1"/>
  <c r="BT970" i="6" s="1"/>
  <c r="BT1021" i="6" s="1"/>
  <c r="BT1072" i="6" s="1"/>
  <c r="BT1123" i="6" s="1"/>
  <c r="BT1174" i="6" s="1"/>
  <c r="BT1225" i="6" s="1"/>
  <c r="BT1276" i="6" s="1"/>
  <c r="BT1327" i="6" s="1"/>
  <c r="BT1378" i="6" s="1"/>
  <c r="BW50" i="6"/>
  <c r="BW101" i="6" s="1"/>
  <c r="BW46" i="6"/>
  <c r="BW97" i="6" s="1"/>
  <c r="BW147" i="6"/>
  <c r="BW198" i="6" s="1"/>
  <c r="BW249" i="6" s="1"/>
  <c r="BW300" i="6" s="1"/>
  <c r="BW351" i="6" s="1"/>
  <c r="BW402" i="6" s="1"/>
  <c r="BW453" i="6" s="1"/>
  <c r="BW504" i="6" s="1"/>
  <c r="BW555" i="6" s="1"/>
  <c r="BW606" i="6" s="1"/>
  <c r="BW657" i="6" s="1"/>
  <c r="BW708" i="6" s="1"/>
  <c r="BW759" i="6" s="1"/>
  <c r="BW810" i="6" s="1"/>
  <c r="BW861" i="6" s="1"/>
  <c r="BW912" i="6" s="1"/>
  <c r="BW963" i="6" s="1"/>
  <c r="BW1014" i="6" s="1"/>
  <c r="BW1065" i="6" s="1"/>
  <c r="BW1116" i="6" s="1"/>
  <c r="BW1167" i="6" s="1"/>
  <c r="BW1218" i="6" s="1"/>
  <c r="BW1269" i="6" s="1"/>
  <c r="BW1320" i="6" s="1"/>
  <c r="BW1371" i="6" s="1"/>
  <c r="BV45" i="6"/>
  <c r="BV96" i="6" s="1"/>
  <c r="BV146" i="6"/>
  <c r="BV197" i="6" s="1"/>
  <c r="BV248" i="6" s="1"/>
  <c r="BV299" i="6" s="1"/>
  <c r="BV350" i="6" s="1"/>
  <c r="BV401" i="6" s="1"/>
  <c r="BV452" i="6" s="1"/>
  <c r="BV503" i="6" s="1"/>
  <c r="BV554" i="6" s="1"/>
  <c r="BV605" i="6" s="1"/>
  <c r="BV656" i="6" s="1"/>
  <c r="BV707" i="6" s="1"/>
  <c r="BV758" i="6" s="1"/>
  <c r="BV809" i="6" s="1"/>
  <c r="BV860" i="6" s="1"/>
  <c r="BV911" i="6" s="1"/>
  <c r="BV962" i="6" s="1"/>
  <c r="BV1013" i="6" s="1"/>
  <c r="BV1064" i="6" s="1"/>
  <c r="BV1115" i="6" s="1"/>
  <c r="BV1166" i="6" s="1"/>
  <c r="BV1217" i="6" s="1"/>
  <c r="BV1268" i="6" s="1"/>
  <c r="BV1319" i="6" s="1"/>
  <c r="BV1370" i="6" s="1"/>
  <c r="BY40" i="6"/>
  <c r="BW142" i="6"/>
  <c r="BW193" i="6" s="1"/>
  <c r="BW244" i="6" s="1"/>
  <c r="BW295" i="6" s="1"/>
  <c r="BW346" i="6" s="1"/>
  <c r="BW397" i="6" s="1"/>
  <c r="BW448" i="6" s="1"/>
  <c r="BW499" i="6" s="1"/>
  <c r="BW550" i="6" s="1"/>
  <c r="BW601" i="6" s="1"/>
  <c r="BW652" i="6" s="1"/>
  <c r="BW703" i="6" s="1"/>
  <c r="BW754" i="6" s="1"/>
  <c r="BW805" i="6" s="1"/>
  <c r="BW856" i="6" s="1"/>
  <c r="BW907" i="6" s="1"/>
  <c r="BW958" i="6" s="1"/>
  <c r="BW1009" i="6" s="1"/>
  <c r="BW1060" i="6" s="1"/>
  <c r="BW1111" i="6" s="1"/>
  <c r="BW1162" i="6" s="1"/>
  <c r="BW1213" i="6" s="1"/>
  <c r="BW1264" i="6" s="1"/>
  <c r="BW1315" i="6" s="1"/>
  <c r="BW1366" i="6" s="1"/>
  <c r="BY33" i="6"/>
  <c r="BW135" i="6"/>
  <c r="BY25" i="6"/>
  <c r="BW127" i="6"/>
  <c r="BW178" i="6" s="1"/>
  <c r="BW229" i="6" s="1"/>
  <c r="BW280" i="6" s="1"/>
  <c r="BW331" i="6" s="1"/>
  <c r="BW382" i="6" s="1"/>
  <c r="BW433" i="6" s="1"/>
  <c r="BW484" i="6" s="1"/>
  <c r="BW535" i="6" s="1"/>
  <c r="BW586" i="6" s="1"/>
  <c r="BW637" i="6" s="1"/>
  <c r="BW688" i="6" s="1"/>
  <c r="BW739" i="6" s="1"/>
  <c r="BW790" i="6" s="1"/>
  <c r="BW841" i="6" s="1"/>
  <c r="BW892" i="6" s="1"/>
  <c r="BW943" i="6" s="1"/>
  <c r="BW994" i="6" s="1"/>
  <c r="BW1045" i="6" s="1"/>
  <c r="BW1096" i="6" s="1"/>
  <c r="BW1147" i="6" s="1"/>
  <c r="BW1198" i="6" s="1"/>
  <c r="BW1249" i="6" s="1"/>
  <c r="BW1300" i="6" s="1"/>
  <c r="BW1351" i="6" s="1"/>
  <c r="BV25" i="6"/>
  <c r="BV126" i="6"/>
  <c r="BV177" i="6" s="1"/>
  <c r="BV228" i="6" s="1"/>
  <c r="BV279" i="6" s="1"/>
  <c r="BV330" i="6" s="1"/>
  <c r="BV381" i="6" s="1"/>
  <c r="BV432" i="6" s="1"/>
  <c r="BV483" i="6" s="1"/>
  <c r="BV534" i="6" s="1"/>
  <c r="BV585" i="6" s="1"/>
  <c r="BV636" i="6" s="1"/>
  <c r="BV687" i="6" s="1"/>
  <c r="BV738" i="6" s="1"/>
  <c r="BV789" i="6" s="1"/>
  <c r="BV840" i="6" s="1"/>
  <c r="BV891" i="6" s="1"/>
  <c r="BV942" i="6" s="1"/>
  <c r="BV993" i="6" s="1"/>
  <c r="BV1044" i="6" s="1"/>
  <c r="BV1095" i="6" s="1"/>
  <c r="BV1146" i="6" s="1"/>
  <c r="BV1197" i="6" s="1"/>
  <c r="BV1248" i="6" s="1"/>
  <c r="BV1299" i="6" s="1"/>
  <c r="BV1350" i="6" s="1"/>
  <c r="BV23" i="6"/>
  <c r="BV124" i="6"/>
  <c r="BV175" i="6" s="1"/>
  <c r="BV226" i="6" s="1"/>
  <c r="BV277" i="6" s="1"/>
  <c r="BV328" i="6" s="1"/>
  <c r="BV379" i="6" s="1"/>
  <c r="BV430" i="6" s="1"/>
  <c r="BV481" i="6" s="1"/>
  <c r="BV532" i="6" s="1"/>
  <c r="BV583" i="6" s="1"/>
  <c r="BV634" i="6" s="1"/>
  <c r="BV685" i="6" s="1"/>
  <c r="BV736" i="6" s="1"/>
  <c r="BV787" i="6" s="1"/>
  <c r="BV838" i="6" s="1"/>
  <c r="BV889" i="6" s="1"/>
  <c r="BV940" i="6" s="1"/>
  <c r="BV991" i="6" s="1"/>
  <c r="BV1042" i="6" s="1"/>
  <c r="BV1093" i="6" s="1"/>
  <c r="BV1144" i="6" s="1"/>
  <c r="BV1195" i="6" s="1"/>
  <c r="BV1246" i="6" s="1"/>
  <c r="BV1297" i="6" s="1"/>
  <c r="BV1348" i="6" s="1"/>
  <c r="BW123" i="6"/>
  <c r="BW174" i="6" s="1"/>
  <c r="BW225" i="6" s="1"/>
  <c r="BW276" i="6" s="1"/>
  <c r="BW327" i="6" s="1"/>
  <c r="BW378" i="6" s="1"/>
  <c r="BW429" i="6" s="1"/>
  <c r="BW480" i="6" s="1"/>
  <c r="BW531" i="6" s="1"/>
  <c r="BW582" i="6" s="1"/>
  <c r="BW633" i="6" s="1"/>
  <c r="BW684" i="6" s="1"/>
  <c r="BW735" i="6" s="1"/>
  <c r="BW786" i="6" s="1"/>
  <c r="BW837" i="6" s="1"/>
  <c r="BW888" i="6" s="1"/>
  <c r="BW939" i="6" s="1"/>
  <c r="BW990" i="6" s="1"/>
  <c r="BW1041" i="6" s="1"/>
  <c r="BW1092" i="6" s="1"/>
  <c r="BW1143" i="6" s="1"/>
  <c r="BW1194" i="6" s="1"/>
  <c r="BW1245" i="6" s="1"/>
  <c r="BW1296" i="6" s="1"/>
  <c r="BW1347" i="6" s="1"/>
  <c r="BV21" i="6"/>
  <c r="BV122" i="6"/>
  <c r="BV173" i="6" s="1"/>
  <c r="BV224" i="6" s="1"/>
  <c r="BV275" i="6" s="1"/>
  <c r="BV326" i="6" s="1"/>
  <c r="BV377" i="6" s="1"/>
  <c r="BV428" i="6" s="1"/>
  <c r="BV479" i="6" s="1"/>
  <c r="BV530" i="6" s="1"/>
  <c r="BV581" i="6" s="1"/>
  <c r="BV632" i="6" s="1"/>
  <c r="BV683" i="6" s="1"/>
  <c r="BV734" i="6" s="1"/>
  <c r="BV785" i="6" s="1"/>
  <c r="BV836" i="6" s="1"/>
  <c r="BV887" i="6" s="1"/>
  <c r="BV938" i="6" s="1"/>
  <c r="BV989" i="6" s="1"/>
  <c r="BV1040" i="6" s="1"/>
  <c r="BV1091" i="6" s="1"/>
  <c r="BV1142" i="6" s="1"/>
  <c r="BV1193" i="6" s="1"/>
  <c r="BV1244" i="6" s="1"/>
  <c r="BV1295" i="6" s="1"/>
  <c r="BV1346" i="6" s="1"/>
  <c r="BY14" i="6"/>
  <c r="BX116" i="6"/>
  <c r="BX167" i="6" s="1"/>
  <c r="BX218" i="6" s="1"/>
  <c r="BX269" i="6" s="1"/>
  <c r="BX320" i="6" s="1"/>
  <c r="BX371" i="6" s="1"/>
  <c r="BX422" i="6" s="1"/>
  <c r="BX473" i="6" s="1"/>
  <c r="BX524" i="6" s="1"/>
  <c r="BX575" i="6" s="1"/>
  <c r="BX626" i="6" s="1"/>
  <c r="BX677" i="6" s="1"/>
  <c r="BX728" i="6" s="1"/>
  <c r="BX779" i="6" s="1"/>
  <c r="BX830" i="6" s="1"/>
  <c r="BX881" i="6" s="1"/>
  <c r="BX932" i="6" s="1"/>
  <c r="BX983" i="6" s="1"/>
  <c r="BX1034" i="6" s="1"/>
  <c r="BX1085" i="6" s="1"/>
  <c r="BX1136" i="6" s="1"/>
  <c r="BX1187" i="6" s="1"/>
  <c r="BX1238" i="6" s="1"/>
  <c r="BX1289" i="6" s="1"/>
  <c r="BX1340" i="6" s="1"/>
  <c r="BW12" i="6"/>
  <c r="BW63" i="6" s="1"/>
  <c r="BW114" i="6" s="1"/>
  <c r="BW164" i="6"/>
  <c r="BW215" i="6" s="1"/>
  <c r="BW266" i="6" s="1"/>
  <c r="BW317" i="6" s="1"/>
  <c r="BW368" i="6" s="1"/>
  <c r="BW419" i="6" s="1"/>
  <c r="BW470" i="6" s="1"/>
  <c r="BW521" i="6" s="1"/>
  <c r="BW572" i="6" s="1"/>
  <c r="BW623" i="6" s="1"/>
  <c r="BW674" i="6" s="1"/>
  <c r="BW725" i="6" s="1"/>
  <c r="BW776" i="6" s="1"/>
  <c r="BW827" i="6" s="1"/>
  <c r="BW878" i="6" s="1"/>
  <c r="BW929" i="6" s="1"/>
  <c r="BW980" i="6" s="1"/>
  <c r="BW1031" i="6" s="1"/>
  <c r="BW1082" i="6" s="1"/>
  <c r="BW1133" i="6" s="1"/>
  <c r="BW1184" i="6" s="1"/>
  <c r="BW1235" i="6" s="1"/>
  <c r="BW1286" i="6" s="1"/>
  <c r="BW1337" i="6" s="1"/>
  <c r="BU10" i="6"/>
  <c r="BU162" i="6"/>
  <c r="BU213" i="6" s="1"/>
  <c r="BU264" i="6" s="1"/>
  <c r="BU315" i="6" s="1"/>
  <c r="BU366" i="6" s="1"/>
  <c r="BU417" i="6" s="1"/>
  <c r="BU468" i="6" s="1"/>
  <c r="BU519" i="6" s="1"/>
  <c r="BU570" i="6" s="1"/>
  <c r="BU621" i="6" s="1"/>
  <c r="BU672" i="6" s="1"/>
  <c r="BU723" i="6" s="1"/>
  <c r="BU774" i="6" s="1"/>
  <c r="BU825" i="6" s="1"/>
  <c r="BU876" i="6" s="1"/>
  <c r="BU927" i="6" s="1"/>
  <c r="BU978" i="6" s="1"/>
  <c r="BU1029" i="6" s="1"/>
  <c r="BU1080" i="6" s="1"/>
  <c r="BU1131" i="6" s="1"/>
  <c r="BU1182" i="6" s="1"/>
  <c r="BU1233" i="6" s="1"/>
  <c r="BU1284" i="6" s="1"/>
  <c r="BU1335" i="6" s="1"/>
  <c r="BU6" i="6"/>
  <c r="BV41" i="6"/>
  <c r="BV142" i="6"/>
  <c r="BV193" i="6" s="1"/>
  <c r="BV244" i="6" s="1"/>
  <c r="BV295" i="6" s="1"/>
  <c r="BV346" i="6" s="1"/>
  <c r="BV397" i="6" s="1"/>
  <c r="BV448" i="6" s="1"/>
  <c r="BV499" i="6" s="1"/>
  <c r="BV550" i="6" s="1"/>
  <c r="BV601" i="6" s="1"/>
  <c r="BV652" i="6" s="1"/>
  <c r="BV703" i="6" s="1"/>
  <c r="BV754" i="6" s="1"/>
  <c r="BV805" i="6" s="1"/>
  <c r="BV856" i="6" s="1"/>
  <c r="BV907" i="6" s="1"/>
  <c r="BV958" i="6" s="1"/>
  <c r="BV1009" i="6" s="1"/>
  <c r="BV1060" i="6" s="1"/>
  <c r="BV1111" i="6" s="1"/>
  <c r="BV1162" i="6" s="1"/>
  <c r="BV1213" i="6" s="1"/>
  <c r="BV1264" i="6" s="1"/>
  <c r="BV1315" i="6" s="1"/>
  <c r="BV1366" i="6" s="1"/>
  <c r="BY32" i="6"/>
  <c r="BW134" i="6"/>
  <c r="BY27" i="6"/>
  <c r="BU28" i="6"/>
  <c r="BU129" i="6"/>
  <c r="BU18" i="6"/>
  <c r="BU69" i="6" s="1"/>
  <c r="BU119" i="6"/>
  <c r="BU170" i="6" s="1"/>
  <c r="BU221" i="6" s="1"/>
  <c r="BU272" i="6" s="1"/>
  <c r="BU323" i="6" s="1"/>
  <c r="BU374" i="6" s="1"/>
  <c r="BU425" i="6" s="1"/>
  <c r="BU476" i="6" s="1"/>
  <c r="BU527" i="6" s="1"/>
  <c r="BU578" i="6" s="1"/>
  <c r="BU629" i="6" s="1"/>
  <c r="BU680" i="6" s="1"/>
  <c r="BU731" i="6" s="1"/>
  <c r="BU782" i="6" s="1"/>
  <c r="BU833" i="6" s="1"/>
  <c r="BU884" i="6" s="1"/>
  <c r="BU935" i="6" s="1"/>
  <c r="BU986" i="6" s="1"/>
  <c r="BU1037" i="6" s="1"/>
  <c r="BU1088" i="6" s="1"/>
  <c r="BU1139" i="6" s="1"/>
  <c r="BU1190" i="6" s="1"/>
  <c r="BU1241" i="6" s="1"/>
  <c r="BU1292" i="6" s="1"/>
  <c r="BU1343" i="6" s="1"/>
  <c r="BY8" i="6"/>
  <c r="BX161" i="6"/>
  <c r="BX212" i="6" s="1"/>
  <c r="BX263" i="6" s="1"/>
  <c r="BX314" i="6" s="1"/>
  <c r="BX365" i="6" s="1"/>
  <c r="BX416" i="6" s="1"/>
  <c r="BX467" i="6" s="1"/>
  <c r="BX518" i="6" s="1"/>
  <c r="BX569" i="6" s="1"/>
  <c r="BX620" i="6" s="1"/>
  <c r="BX671" i="6" s="1"/>
  <c r="BX722" i="6" s="1"/>
  <c r="BX773" i="6" s="1"/>
  <c r="BX824" i="6" s="1"/>
  <c r="BX875" i="6" s="1"/>
  <c r="BX926" i="6" s="1"/>
  <c r="BX977" i="6" s="1"/>
  <c r="BX1028" i="6" s="1"/>
  <c r="BX1079" i="6" s="1"/>
  <c r="BX1130" i="6" s="1"/>
  <c r="BX1181" i="6" s="1"/>
  <c r="BX1232" i="6" s="1"/>
  <c r="BX1283" i="6" s="1"/>
  <c r="BX1334" i="6" s="1"/>
  <c r="BW153" i="6"/>
  <c r="BW204" i="6" s="1"/>
  <c r="BW255" i="6" s="1"/>
  <c r="BW306" i="6" s="1"/>
  <c r="BW357" i="6" s="1"/>
  <c r="BW408" i="6" s="1"/>
  <c r="BW459" i="6" s="1"/>
  <c r="BW510" i="6" s="1"/>
  <c r="BW561" i="6" s="1"/>
  <c r="BW612" i="6" s="1"/>
  <c r="BW663" i="6" s="1"/>
  <c r="BW714" i="6" s="1"/>
  <c r="BW765" i="6" s="1"/>
  <c r="BW816" i="6" s="1"/>
  <c r="BW867" i="6" s="1"/>
  <c r="BW918" i="6" s="1"/>
  <c r="BW969" i="6" s="1"/>
  <c r="BW1020" i="6" s="1"/>
  <c r="BW1071" i="6" s="1"/>
  <c r="BW1122" i="6" s="1"/>
  <c r="BW1173" i="6" s="1"/>
  <c r="BW1224" i="6" s="1"/>
  <c r="BW1275" i="6" s="1"/>
  <c r="BW1326" i="6" s="1"/>
  <c r="BW1377" i="6" s="1"/>
  <c r="BY42" i="6"/>
  <c r="BX144" i="6"/>
  <c r="BX195" i="6" s="1"/>
  <c r="BX246" i="6" s="1"/>
  <c r="BX297" i="6" s="1"/>
  <c r="BX348" i="6" s="1"/>
  <c r="BX399" i="6" s="1"/>
  <c r="BX450" i="6" s="1"/>
  <c r="BX501" i="6" s="1"/>
  <c r="BX552" i="6" s="1"/>
  <c r="BX603" i="6" s="1"/>
  <c r="BX654" i="6" s="1"/>
  <c r="BX705" i="6" s="1"/>
  <c r="BX756" i="6" s="1"/>
  <c r="BX807" i="6" s="1"/>
  <c r="BX858" i="6" s="1"/>
  <c r="BX909" i="6" s="1"/>
  <c r="BX960" i="6" s="1"/>
  <c r="BX1011" i="6" s="1"/>
  <c r="BX1062" i="6" s="1"/>
  <c r="BX1113" i="6" s="1"/>
  <c r="BX1164" i="6" s="1"/>
  <c r="BX1215" i="6" s="1"/>
  <c r="BX1266" i="6" s="1"/>
  <c r="BX1317" i="6" s="1"/>
  <c r="BX1368" i="6" s="1"/>
  <c r="BY41" i="6"/>
  <c r="BV38" i="6"/>
  <c r="BV89" i="6" s="1"/>
  <c r="BY36" i="6"/>
  <c r="BW138" i="6"/>
  <c r="BW189" i="6" s="1"/>
  <c r="BW240" i="6" s="1"/>
  <c r="BW291" i="6" s="1"/>
  <c r="BW342" i="6" s="1"/>
  <c r="BW393" i="6" s="1"/>
  <c r="BW444" i="6" s="1"/>
  <c r="BW495" i="6" s="1"/>
  <c r="BW546" i="6" s="1"/>
  <c r="BW597" i="6" s="1"/>
  <c r="BW648" i="6" s="1"/>
  <c r="BW699" i="6" s="1"/>
  <c r="BW750" i="6" s="1"/>
  <c r="BW801" i="6" s="1"/>
  <c r="BW852" i="6" s="1"/>
  <c r="BW903" i="6" s="1"/>
  <c r="BW954" i="6" s="1"/>
  <c r="BW1005" i="6" s="1"/>
  <c r="BW1056" i="6" s="1"/>
  <c r="BW1107" i="6" s="1"/>
  <c r="BW1158" i="6" s="1"/>
  <c r="BW1209" i="6" s="1"/>
  <c r="BW1260" i="6" s="1"/>
  <c r="BW1311" i="6" s="1"/>
  <c r="BW1362" i="6" s="1"/>
  <c r="BY34" i="6"/>
  <c r="BX136" i="6"/>
  <c r="BX187" i="6" s="1"/>
  <c r="BX238" i="6" s="1"/>
  <c r="BX289" i="6" s="1"/>
  <c r="BX340" i="6" s="1"/>
  <c r="BX391" i="6" s="1"/>
  <c r="BX442" i="6" s="1"/>
  <c r="BX493" i="6" s="1"/>
  <c r="BX544" i="6" s="1"/>
  <c r="BX595" i="6" s="1"/>
  <c r="BX646" i="6" s="1"/>
  <c r="BX697" i="6" s="1"/>
  <c r="BX748" i="6" s="1"/>
  <c r="BX799" i="6" s="1"/>
  <c r="BX850" i="6" s="1"/>
  <c r="BX901" i="6" s="1"/>
  <c r="BX952" i="6" s="1"/>
  <c r="BX1003" i="6" s="1"/>
  <c r="BX1054" i="6" s="1"/>
  <c r="BX1105" i="6" s="1"/>
  <c r="BX1156" i="6" s="1"/>
  <c r="BX1207" i="6" s="1"/>
  <c r="BX1258" i="6" s="1"/>
  <c r="BX1309" i="6" s="1"/>
  <c r="BX1360" i="6" s="1"/>
  <c r="BY26" i="6"/>
  <c r="BX128" i="6"/>
  <c r="BX179" i="6" s="1"/>
  <c r="BX230" i="6" s="1"/>
  <c r="BX281" i="6" s="1"/>
  <c r="BX332" i="6" s="1"/>
  <c r="BX383" i="6" s="1"/>
  <c r="BX434" i="6" s="1"/>
  <c r="BX485" i="6" s="1"/>
  <c r="BX536" i="6" s="1"/>
  <c r="BX587" i="6" s="1"/>
  <c r="BX638" i="6" s="1"/>
  <c r="BX689" i="6" s="1"/>
  <c r="BX740" i="6" s="1"/>
  <c r="BX791" i="6" s="1"/>
  <c r="BX842" i="6" s="1"/>
  <c r="BX893" i="6" s="1"/>
  <c r="BX944" i="6" s="1"/>
  <c r="BX995" i="6" s="1"/>
  <c r="BX1046" i="6" s="1"/>
  <c r="BX1097" i="6" s="1"/>
  <c r="BX1148" i="6" s="1"/>
  <c r="BX1199" i="6" s="1"/>
  <c r="BX1250" i="6" s="1"/>
  <c r="BX1301" i="6" s="1"/>
  <c r="BX1352" i="6" s="1"/>
  <c r="BY22" i="6"/>
  <c r="BX124" i="6"/>
  <c r="BX175" i="6" s="1"/>
  <c r="BX226" i="6" s="1"/>
  <c r="BX277" i="6" s="1"/>
  <c r="BX328" i="6" s="1"/>
  <c r="BX379" i="6" s="1"/>
  <c r="BX430" i="6" s="1"/>
  <c r="BX481" i="6" s="1"/>
  <c r="BX532" i="6" s="1"/>
  <c r="BX583" i="6" s="1"/>
  <c r="BX634" i="6" s="1"/>
  <c r="BX685" i="6" s="1"/>
  <c r="BX736" i="6" s="1"/>
  <c r="BX787" i="6" s="1"/>
  <c r="BX838" i="6" s="1"/>
  <c r="BX889" i="6" s="1"/>
  <c r="BX940" i="6" s="1"/>
  <c r="BX991" i="6" s="1"/>
  <c r="BX1042" i="6" s="1"/>
  <c r="BX1093" i="6" s="1"/>
  <c r="BX1144" i="6" s="1"/>
  <c r="BX1195" i="6" s="1"/>
  <c r="BX1246" i="6" s="1"/>
  <c r="BX1297" i="6" s="1"/>
  <c r="BX1348" i="6" s="1"/>
  <c r="BV15" i="6"/>
  <c r="BV66" i="6" s="1"/>
  <c r="BV116" i="6"/>
  <c r="BV167" i="6" s="1"/>
  <c r="BV218" i="6" s="1"/>
  <c r="BV269" i="6" s="1"/>
  <c r="BV320" i="6" s="1"/>
  <c r="BV371" i="6" s="1"/>
  <c r="BV422" i="6" s="1"/>
  <c r="BV473" i="6" s="1"/>
  <c r="BV524" i="6" s="1"/>
  <c r="BV575" i="6" s="1"/>
  <c r="BV626" i="6" s="1"/>
  <c r="BV677" i="6" s="1"/>
  <c r="BV728" i="6" s="1"/>
  <c r="BV779" i="6" s="1"/>
  <c r="BV830" i="6" s="1"/>
  <c r="BV881" i="6" s="1"/>
  <c r="BV932" i="6" s="1"/>
  <c r="BV983" i="6" s="1"/>
  <c r="BV1034" i="6" s="1"/>
  <c r="BV1085" i="6" s="1"/>
  <c r="BV1136" i="6" s="1"/>
  <c r="BV1187" i="6" s="1"/>
  <c r="BV1238" i="6" s="1"/>
  <c r="BV1289" i="6" s="1"/>
  <c r="BV1340" i="6" s="1"/>
  <c r="BU12" i="6"/>
  <c r="BU63" i="6" s="1"/>
  <c r="BU114" i="6" s="1"/>
  <c r="BU164" i="6"/>
  <c r="BU215" i="6" s="1"/>
  <c r="BU266" i="6" s="1"/>
  <c r="BU317" i="6" s="1"/>
  <c r="BU368" i="6" s="1"/>
  <c r="BU419" i="6" s="1"/>
  <c r="BU470" i="6" s="1"/>
  <c r="BU521" i="6" s="1"/>
  <c r="BU572" i="6" s="1"/>
  <c r="BU623" i="6" s="1"/>
  <c r="BU674" i="6" s="1"/>
  <c r="BU725" i="6" s="1"/>
  <c r="BU776" i="6" s="1"/>
  <c r="BU827" i="6" s="1"/>
  <c r="BU878" i="6" s="1"/>
  <c r="BU929" i="6" s="1"/>
  <c r="BU980" i="6" s="1"/>
  <c r="BU1031" i="6" s="1"/>
  <c r="BU1082" i="6" s="1"/>
  <c r="BU1133" i="6" s="1"/>
  <c r="BU1184" i="6" s="1"/>
  <c r="BU1235" i="6" s="1"/>
  <c r="BU1286" i="6" s="1"/>
  <c r="BU1337" i="6" s="1"/>
  <c r="BW6" i="6"/>
  <c r="BY6" i="6" s="1"/>
  <c r="BY57" i="6" s="1"/>
  <c r="BY37" i="6"/>
  <c r="BW38" i="6"/>
  <c r="BW48" i="6"/>
  <c r="BW99" i="6" s="1"/>
  <c r="BY44" i="6"/>
  <c r="BY17" i="6"/>
  <c r="BW18" i="6"/>
  <c r="BY5" i="6"/>
  <c r="BY56" i="6" s="1"/>
  <c r="BY21" i="6" l="1"/>
  <c r="BY94" i="6"/>
  <c r="BY145" i="6" s="1"/>
  <c r="BY196" i="6" s="1"/>
  <c r="BY247" i="6" s="1"/>
  <c r="BY298" i="6" s="1"/>
  <c r="BY349" i="6" s="1"/>
  <c r="BY400" i="6" s="1"/>
  <c r="BY451" i="6" s="1"/>
  <c r="BY502" i="6" s="1"/>
  <c r="BY553" i="6" s="1"/>
  <c r="BY604" i="6" s="1"/>
  <c r="BY655" i="6" s="1"/>
  <c r="BY706" i="6" s="1"/>
  <c r="BY757" i="6" s="1"/>
  <c r="BY808" i="6" s="1"/>
  <c r="BY859" i="6" s="1"/>
  <c r="BY910" i="6" s="1"/>
  <c r="BY961" i="6" s="1"/>
  <c r="BY1012" i="6" s="1"/>
  <c r="BY1063" i="6" s="1"/>
  <c r="BY1114" i="6" s="1"/>
  <c r="BY1165" i="6" s="1"/>
  <c r="BY1216" i="6" s="1"/>
  <c r="BY1267" i="6" s="1"/>
  <c r="BY1318" i="6" s="1"/>
  <c r="BY1369" i="6" s="1"/>
  <c r="BW82" i="6"/>
  <c r="BW133" i="6" s="1"/>
  <c r="BW184" i="6" s="1"/>
  <c r="BW235" i="6" s="1"/>
  <c r="BW286" i="6" s="1"/>
  <c r="BW337" i="6" s="1"/>
  <c r="BW388" i="6" s="1"/>
  <c r="BW439" i="6" s="1"/>
  <c r="BW490" i="6" s="1"/>
  <c r="BW541" i="6" s="1"/>
  <c r="BW592" i="6" s="1"/>
  <c r="BW643" i="6" s="1"/>
  <c r="BW694" i="6" s="1"/>
  <c r="BW745" i="6" s="1"/>
  <c r="BW796" i="6" s="1"/>
  <c r="BW847" i="6" s="1"/>
  <c r="BW898" i="6" s="1"/>
  <c r="BW949" i="6" s="1"/>
  <c r="BW1000" i="6" s="1"/>
  <c r="BW1051" i="6" s="1"/>
  <c r="BW1102" i="6" s="1"/>
  <c r="BW1153" i="6" s="1"/>
  <c r="BW1204" i="6" s="1"/>
  <c r="BW1255" i="6" s="1"/>
  <c r="BW1306" i="6" s="1"/>
  <c r="BW1357" i="6" s="1"/>
  <c r="BW86" i="6"/>
  <c r="BW137" i="6" s="1"/>
  <c r="BW188" i="6" s="1"/>
  <c r="BW239" i="6" s="1"/>
  <c r="BW290" i="6" s="1"/>
  <c r="BW341" i="6" s="1"/>
  <c r="BW392" i="6" s="1"/>
  <c r="BW443" i="6" s="1"/>
  <c r="BW494" i="6" s="1"/>
  <c r="BW545" i="6" s="1"/>
  <c r="BW596" i="6" s="1"/>
  <c r="BW647" i="6" s="1"/>
  <c r="BW698" i="6" s="1"/>
  <c r="BW749" i="6" s="1"/>
  <c r="BW800" i="6" s="1"/>
  <c r="BW851" i="6" s="1"/>
  <c r="BW902" i="6" s="1"/>
  <c r="BW953" i="6" s="1"/>
  <c r="BW1004" i="6" s="1"/>
  <c r="BW1055" i="6" s="1"/>
  <c r="BW1106" i="6" s="1"/>
  <c r="BW1157" i="6" s="1"/>
  <c r="BW1208" i="6" s="1"/>
  <c r="BW1259" i="6" s="1"/>
  <c r="BW1310" i="6" s="1"/>
  <c r="BW1361" i="6" s="1"/>
  <c r="BV74" i="6"/>
  <c r="BV125" i="6" s="1"/>
  <c r="BV176" i="6" s="1"/>
  <c r="BV227" i="6" s="1"/>
  <c r="BV278" i="6" s="1"/>
  <c r="BV329" i="6" s="1"/>
  <c r="BV380" i="6" s="1"/>
  <c r="BV431" i="6" s="1"/>
  <c r="BV482" i="6" s="1"/>
  <c r="BV533" i="6" s="1"/>
  <c r="BV584" i="6" s="1"/>
  <c r="BV635" i="6" s="1"/>
  <c r="BV686" i="6" s="1"/>
  <c r="BV737" i="6" s="1"/>
  <c r="BV788" i="6" s="1"/>
  <c r="BV839" i="6" s="1"/>
  <c r="BV890" i="6" s="1"/>
  <c r="BV941" i="6" s="1"/>
  <c r="BV992" i="6" s="1"/>
  <c r="BV1043" i="6" s="1"/>
  <c r="BV1094" i="6" s="1"/>
  <c r="BV1145" i="6" s="1"/>
  <c r="BV1196" i="6" s="1"/>
  <c r="BV1247" i="6" s="1"/>
  <c r="BV1298" i="6" s="1"/>
  <c r="BV1349" i="6" s="1"/>
  <c r="BY142" i="6"/>
  <c r="BY193" i="6" s="1"/>
  <c r="BY244" i="6" s="1"/>
  <c r="BY295" i="6" s="1"/>
  <c r="BY346" i="6" s="1"/>
  <c r="BY397" i="6" s="1"/>
  <c r="BY448" i="6" s="1"/>
  <c r="BY499" i="6" s="1"/>
  <c r="BY550" i="6" s="1"/>
  <c r="BY601" i="6" s="1"/>
  <c r="BY652" i="6" s="1"/>
  <c r="BY703" i="6" s="1"/>
  <c r="BY754" i="6" s="1"/>
  <c r="BY805" i="6" s="1"/>
  <c r="BY856" i="6" s="1"/>
  <c r="BY907" i="6" s="1"/>
  <c r="BY958" i="6" s="1"/>
  <c r="BY1009" i="6" s="1"/>
  <c r="BY1060" i="6" s="1"/>
  <c r="BY1111" i="6" s="1"/>
  <c r="BY1162" i="6" s="1"/>
  <c r="BY1213" i="6" s="1"/>
  <c r="BY1264" i="6" s="1"/>
  <c r="BY1315" i="6" s="1"/>
  <c r="BY1366" i="6" s="1"/>
  <c r="BY91" i="6"/>
  <c r="BW89" i="6"/>
  <c r="BW140" i="6" s="1"/>
  <c r="BW191" i="6" s="1"/>
  <c r="BW242" i="6" s="1"/>
  <c r="BW293" i="6" s="1"/>
  <c r="BW344" i="6" s="1"/>
  <c r="BW395" i="6" s="1"/>
  <c r="BW446" i="6" s="1"/>
  <c r="BW497" i="6" s="1"/>
  <c r="BW548" i="6" s="1"/>
  <c r="BW599" i="6" s="1"/>
  <c r="BW650" i="6" s="1"/>
  <c r="BW701" i="6" s="1"/>
  <c r="BW752" i="6" s="1"/>
  <c r="BW803" i="6" s="1"/>
  <c r="BW854" i="6" s="1"/>
  <c r="BW905" i="6" s="1"/>
  <c r="BW956" i="6" s="1"/>
  <c r="BW1007" i="6" s="1"/>
  <c r="BW1058" i="6" s="1"/>
  <c r="BW1109" i="6" s="1"/>
  <c r="BW1160" i="6" s="1"/>
  <c r="BW1211" i="6" s="1"/>
  <c r="BW1262" i="6" s="1"/>
  <c r="BW1313" i="6" s="1"/>
  <c r="BW1364" i="6" s="1"/>
  <c r="BY65" i="6"/>
  <c r="BY116" i="6" s="1"/>
  <c r="BY167" i="6" s="1"/>
  <c r="BY218" i="6" s="1"/>
  <c r="BY269" i="6" s="1"/>
  <c r="BY320" i="6" s="1"/>
  <c r="BY371" i="6" s="1"/>
  <c r="BY422" i="6" s="1"/>
  <c r="BY473" i="6" s="1"/>
  <c r="BY524" i="6" s="1"/>
  <c r="BY575" i="6" s="1"/>
  <c r="BY626" i="6" s="1"/>
  <c r="BY677" i="6" s="1"/>
  <c r="BY728" i="6" s="1"/>
  <c r="BY779" i="6" s="1"/>
  <c r="BY830" i="6" s="1"/>
  <c r="BY881" i="6" s="1"/>
  <c r="BY932" i="6" s="1"/>
  <c r="BY983" i="6" s="1"/>
  <c r="BY1034" i="6" s="1"/>
  <c r="BY1085" i="6" s="1"/>
  <c r="BY1136" i="6" s="1"/>
  <c r="BY1187" i="6" s="1"/>
  <c r="BY1238" i="6" s="1"/>
  <c r="BY1289" i="6" s="1"/>
  <c r="BY1340" i="6" s="1"/>
  <c r="BX104" i="6"/>
  <c r="BX155" i="6" s="1"/>
  <c r="BX206" i="6" s="1"/>
  <c r="BX257" i="6" s="1"/>
  <c r="BX308" i="6" s="1"/>
  <c r="BX359" i="6" s="1"/>
  <c r="BX410" i="6" s="1"/>
  <c r="BX461" i="6" s="1"/>
  <c r="BX512" i="6" s="1"/>
  <c r="BX563" i="6" s="1"/>
  <c r="BX614" i="6" s="1"/>
  <c r="BX665" i="6" s="1"/>
  <c r="BX716" i="6" s="1"/>
  <c r="BX767" i="6" s="1"/>
  <c r="BX818" i="6" s="1"/>
  <c r="BX869" i="6" s="1"/>
  <c r="BX920" i="6" s="1"/>
  <c r="BX971" i="6" s="1"/>
  <c r="BX1022" i="6" s="1"/>
  <c r="BX1073" i="6" s="1"/>
  <c r="BX1124" i="6" s="1"/>
  <c r="BX1175" i="6" s="1"/>
  <c r="BX1226" i="6" s="1"/>
  <c r="BX1277" i="6" s="1"/>
  <c r="BX1328" i="6" s="1"/>
  <c r="BX1379" i="6" s="1"/>
  <c r="BW130" i="6"/>
  <c r="BW79" i="6"/>
  <c r="BY88" i="6"/>
  <c r="BY139" i="6" s="1"/>
  <c r="BY190" i="6" s="1"/>
  <c r="BY241" i="6" s="1"/>
  <c r="BY292" i="6" s="1"/>
  <c r="BY343" i="6" s="1"/>
  <c r="BY394" i="6" s="1"/>
  <c r="BY445" i="6" s="1"/>
  <c r="BY496" i="6" s="1"/>
  <c r="BY547" i="6" s="1"/>
  <c r="BY598" i="6" s="1"/>
  <c r="BY649" i="6" s="1"/>
  <c r="BY700" i="6" s="1"/>
  <c r="BY751" i="6" s="1"/>
  <c r="BY802" i="6" s="1"/>
  <c r="BY853" i="6" s="1"/>
  <c r="BY904" i="6" s="1"/>
  <c r="BY955" i="6" s="1"/>
  <c r="BY1006" i="6" s="1"/>
  <c r="BY1057" i="6" s="1"/>
  <c r="BY1108" i="6" s="1"/>
  <c r="BY1159" i="6" s="1"/>
  <c r="BY1210" i="6" s="1"/>
  <c r="BY1261" i="6" s="1"/>
  <c r="BY1312" i="6" s="1"/>
  <c r="BY1363" i="6" s="1"/>
  <c r="BY73" i="6"/>
  <c r="BY124" i="6" s="1"/>
  <c r="BY175" i="6" s="1"/>
  <c r="BY226" i="6" s="1"/>
  <c r="BY277" i="6" s="1"/>
  <c r="BY328" i="6" s="1"/>
  <c r="BY379" i="6" s="1"/>
  <c r="BY430" i="6" s="1"/>
  <c r="BY481" i="6" s="1"/>
  <c r="BY532" i="6" s="1"/>
  <c r="BY583" i="6" s="1"/>
  <c r="BY634" i="6" s="1"/>
  <c r="BY685" i="6" s="1"/>
  <c r="BY736" i="6" s="1"/>
  <c r="BY787" i="6" s="1"/>
  <c r="BY838" i="6" s="1"/>
  <c r="BY889" i="6" s="1"/>
  <c r="BY940" i="6" s="1"/>
  <c r="BY991" i="6" s="1"/>
  <c r="BY1042" i="6" s="1"/>
  <c r="BY1093" i="6" s="1"/>
  <c r="BY1144" i="6" s="1"/>
  <c r="BY1195" i="6" s="1"/>
  <c r="BY1246" i="6" s="1"/>
  <c r="BY1297" i="6" s="1"/>
  <c r="BY1348" i="6" s="1"/>
  <c r="BY92" i="6"/>
  <c r="BY143" i="6" s="1"/>
  <c r="BY194" i="6" s="1"/>
  <c r="BY245" i="6" s="1"/>
  <c r="BY296" i="6" s="1"/>
  <c r="BY347" i="6" s="1"/>
  <c r="BY398" i="6" s="1"/>
  <c r="BY449" i="6" s="1"/>
  <c r="BY500" i="6" s="1"/>
  <c r="BY551" i="6" s="1"/>
  <c r="BY602" i="6" s="1"/>
  <c r="BY653" i="6" s="1"/>
  <c r="BY704" i="6" s="1"/>
  <c r="BY755" i="6" s="1"/>
  <c r="BY806" i="6" s="1"/>
  <c r="BY857" i="6" s="1"/>
  <c r="BY908" i="6" s="1"/>
  <c r="BY959" i="6" s="1"/>
  <c r="BY1010" i="6" s="1"/>
  <c r="BY1061" i="6" s="1"/>
  <c r="BY1112" i="6" s="1"/>
  <c r="BY1163" i="6" s="1"/>
  <c r="BY1214" i="6" s="1"/>
  <c r="BY1265" i="6" s="1"/>
  <c r="BY1316" i="6" s="1"/>
  <c r="BY1367" i="6" s="1"/>
  <c r="BV143" i="6"/>
  <c r="BV194" i="6" s="1"/>
  <c r="BV245" i="6" s="1"/>
  <c r="BV296" i="6" s="1"/>
  <c r="BV347" i="6" s="1"/>
  <c r="BV398" i="6" s="1"/>
  <c r="BV449" i="6" s="1"/>
  <c r="BV500" i="6" s="1"/>
  <c r="BV551" i="6" s="1"/>
  <c r="BV602" i="6" s="1"/>
  <c r="BV653" i="6" s="1"/>
  <c r="BV704" i="6" s="1"/>
  <c r="BV755" i="6" s="1"/>
  <c r="BV806" i="6" s="1"/>
  <c r="BV857" i="6" s="1"/>
  <c r="BV908" i="6" s="1"/>
  <c r="BV959" i="6" s="1"/>
  <c r="BV1010" i="6" s="1"/>
  <c r="BV1061" i="6" s="1"/>
  <c r="BV1112" i="6" s="1"/>
  <c r="BV1163" i="6" s="1"/>
  <c r="BV1214" i="6" s="1"/>
  <c r="BV1265" i="6" s="1"/>
  <c r="BV1316" i="6" s="1"/>
  <c r="BV1367" i="6" s="1"/>
  <c r="BV92" i="6"/>
  <c r="BV127" i="6"/>
  <c r="BV178" i="6" s="1"/>
  <c r="BV229" i="6" s="1"/>
  <c r="BV280" i="6" s="1"/>
  <c r="BV331" i="6" s="1"/>
  <c r="BV382" i="6" s="1"/>
  <c r="BV433" i="6" s="1"/>
  <c r="BV484" i="6" s="1"/>
  <c r="BV535" i="6" s="1"/>
  <c r="BV586" i="6" s="1"/>
  <c r="BV637" i="6" s="1"/>
  <c r="BV688" i="6" s="1"/>
  <c r="BV739" i="6" s="1"/>
  <c r="BV790" i="6" s="1"/>
  <c r="BV841" i="6" s="1"/>
  <c r="BV892" i="6" s="1"/>
  <c r="BV943" i="6" s="1"/>
  <c r="BV994" i="6" s="1"/>
  <c r="BV1045" i="6" s="1"/>
  <c r="BV1096" i="6" s="1"/>
  <c r="BV1147" i="6" s="1"/>
  <c r="BV1198" i="6" s="1"/>
  <c r="BV1249" i="6" s="1"/>
  <c r="BV1300" i="6" s="1"/>
  <c r="BV1351" i="6" s="1"/>
  <c r="BV76" i="6"/>
  <c r="BY75" i="6"/>
  <c r="BY126" i="6" s="1"/>
  <c r="BY177" i="6" s="1"/>
  <c r="BY228" i="6" s="1"/>
  <c r="BY279" i="6" s="1"/>
  <c r="BY330" i="6" s="1"/>
  <c r="BY381" i="6" s="1"/>
  <c r="BY432" i="6" s="1"/>
  <c r="BY483" i="6" s="1"/>
  <c r="BY534" i="6" s="1"/>
  <c r="BY585" i="6" s="1"/>
  <c r="BY636" i="6" s="1"/>
  <c r="BY687" i="6" s="1"/>
  <c r="BY738" i="6" s="1"/>
  <c r="BY789" i="6" s="1"/>
  <c r="BY840" i="6" s="1"/>
  <c r="BY891" i="6" s="1"/>
  <c r="BY942" i="6" s="1"/>
  <c r="BY993" i="6" s="1"/>
  <c r="BY1044" i="6" s="1"/>
  <c r="BY1095" i="6" s="1"/>
  <c r="BY1146" i="6" s="1"/>
  <c r="BY1197" i="6" s="1"/>
  <c r="BY1248" i="6" s="1"/>
  <c r="BY1299" i="6" s="1"/>
  <c r="BY1350" i="6" s="1"/>
  <c r="BU133" i="6"/>
  <c r="BU184" i="6" s="1"/>
  <c r="BU235" i="6" s="1"/>
  <c r="BU286" i="6" s="1"/>
  <c r="BU337" i="6" s="1"/>
  <c r="BU388" i="6" s="1"/>
  <c r="BU439" i="6" s="1"/>
  <c r="BU490" i="6" s="1"/>
  <c r="BU541" i="6" s="1"/>
  <c r="BU592" i="6" s="1"/>
  <c r="BU643" i="6" s="1"/>
  <c r="BU694" i="6" s="1"/>
  <c r="BU745" i="6" s="1"/>
  <c r="BU796" i="6" s="1"/>
  <c r="BU847" i="6" s="1"/>
  <c r="BU898" i="6" s="1"/>
  <c r="BU949" i="6" s="1"/>
  <c r="BU1000" i="6" s="1"/>
  <c r="BU1051" i="6" s="1"/>
  <c r="BU1102" i="6" s="1"/>
  <c r="BU1153" i="6" s="1"/>
  <c r="BU1204" i="6" s="1"/>
  <c r="BU1255" i="6" s="1"/>
  <c r="BU1306" i="6" s="1"/>
  <c r="BU1357" i="6" s="1"/>
  <c r="BU82" i="6"/>
  <c r="BV82" i="6"/>
  <c r="BV133" i="6" s="1"/>
  <c r="BV184" i="6" s="1"/>
  <c r="BV235" i="6" s="1"/>
  <c r="BV286" i="6" s="1"/>
  <c r="BV337" i="6" s="1"/>
  <c r="BV388" i="6" s="1"/>
  <c r="BV439" i="6" s="1"/>
  <c r="BV490" i="6" s="1"/>
  <c r="BV541" i="6" s="1"/>
  <c r="BV592" i="6" s="1"/>
  <c r="BV643" i="6" s="1"/>
  <c r="BV694" i="6" s="1"/>
  <c r="BV745" i="6" s="1"/>
  <c r="BV796" i="6" s="1"/>
  <c r="BV847" i="6" s="1"/>
  <c r="BV898" i="6" s="1"/>
  <c r="BV949" i="6" s="1"/>
  <c r="BV1000" i="6" s="1"/>
  <c r="BV1051" i="6" s="1"/>
  <c r="BV1102" i="6" s="1"/>
  <c r="BV1153" i="6" s="1"/>
  <c r="BV1204" i="6" s="1"/>
  <c r="BV1255" i="6" s="1"/>
  <c r="BV1306" i="6" s="1"/>
  <c r="BV1357" i="6" s="1"/>
  <c r="BY107" i="6"/>
  <c r="BY158" i="6" s="1"/>
  <c r="BY209" i="6" s="1"/>
  <c r="BY260" i="6" s="1"/>
  <c r="BY311" i="6" s="1"/>
  <c r="BY362" i="6" s="1"/>
  <c r="BY413" i="6" s="1"/>
  <c r="BY464" i="6" s="1"/>
  <c r="BY515" i="6" s="1"/>
  <c r="BY566" i="6" s="1"/>
  <c r="BY617" i="6" s="1"/>
  <c r="BY668" i="6" s="1"/>
  <c r="BY719" i="6" s="1"/>
  <c r="BY770" i="6" s="1"/>
  <c r="BY821" i="6" s="1"/>
  <c r="BY872" i="6" s="1"/>
  <c r="BY923" i="6" s="1"/>
  <c r="BY974" i="6" s="1"/>
  <c r="BY1025" i="6" s="1"/>
  <c r="BY1076" i="6" s="1"/>
  <c r="BY1127" i="6" s="1"/>
  <c r="BY1178" i="6" s="1"/>
  <c r="BY1229" i="6" s="1"/>
  <c r="BY1280" i="6" s="1"/>
  <c r="BY1331" i="6" s="1"/>
  <c r="BV72" i="6"/>
  <c r="BV123" i="6" s="1"/>
  <c r="BV174" i="6" s="1"/>
  <c r="BV225" i="6" s="1"/>
  <c r="BV276" i="6" s="1"/>
  <c r="BV327" i="6" s="1"/>
  <c r="BV378" i="6" s="1"/>
  <c r="BV429" i="6" s="1"/>
  <c r="BV480" i="6" s="1"/>
  <c r="BV531" i="6" s="1"/>
  <c r="BV582" i="6" s="1"/>
  <c r="BV633" i="6" s="1"/>
  <c r="BV684" i="6" s="1"/>
  <c r="BV735" i="6" s="1"/>
  <c r="BV786" i="6" s="1"/>
  <c r="BV837" i="6" s="1"/>
  <c r="BV888" i="6" s="1"/>
  <c r="BV939" i="6" s="1"/>
  <c r="BV990" i="6" s="1"/>
  <c r="BV1041" i="6" s="1"/>
  <c r="BV1092" i="6" s="1"/>
  <c r="BV1143" i="6" s="1"/>
  <c r="BV1194" i="6" s="1"/>
  <c r="BV1245" i="6" s="1"/>
  <c r="BV1296" i="6" s="1"/>
  <c r="BV1347" i="6" s="1"/>
  <c r="BY76" i="6"/>
  <c r="BY127" i="6" s="1"/>
  <c r="BY178" i="6" s="1"/>
  <c r="BY229" i="6" s="1"/>
  <c r="BY280" i="6" s="1"/>
  <c r="BY331" i="6" s="1"/>
  <c r="BY382" i="6" s="1"/>
  <c r="BY433" i="6" s="1"/>
  <c r="BY484" i="6" s="1"/>
  <c r="BY535" i="6" s="1"/>
  <c r="BY586" i="6" s="1"/>
  <c r="BY637" i="6" s="1"/>
  <c r="BY688" i="6" s="1"/>
  <c r="BY739" i="6" s="1"/>
  <c r="BY790" i="6" s="1"/>
  <c r="BY841" i="6" s="1"/>
  <c r="BY892" i="6" s="1"/>
  <c r="BY943" i="6" s="1"/>
  <c r="BY994" i="6" s="1"/>
  <c r="BY1045" i="6" s="1"/>
  <c r="BY1096" i="6" s="1"/>
  <c r="BY1147" i="6" s="1"/>
  <c r="BY1198" i="6" s="1"/>
  <c r="BY1249" i="6" s="1"/>
  <c r="BY1300" i="6" s="1"/>
  <c r="BY1351" i="6" s="1"/>
  <c r="BV63" i="6"/>
  <c r="BV114" i="6" s="1"/>
  <c r="BV165" i="6" s="1"/>
  <c r="BV216" i="6" s="1"/>
  <c r="BV267" i="6" s="1"/>
  <c r="BV318" i="6" s="1"/>
  <c r="BV369" i="6" s="1"/>
  <c r="BV420" i="6" s="1"/>
  <c r="BV471" i="6" s="1"/>
  <c r="BV522" i="6" s="1"/>
  <c r="BV573" i="6" s="1"/>
  <c r="BV624" i="6" s="1"/>
  <c r="BV675" i="6" s="1"/>
  <c r="BV726" i="6" s="1"/>
  <c r="BV777" i="6" s="1"/>
  <c r="BV828" i="6" s="1"/>
  <c r="BV879" i="6" s="1"/>
  <c r="BV930" i="6" s="1"/>
  <c r="BV981" i="6" s="1"/>
  <c r="BV1032" i="6" s="1"/>
  <c r="BV1083" i="6" s="1"/>
  <c r="BV1134" i="6" s="1"/>
  <c r="BV1185" i="6" s="1"/>
  <c r="BV1236" i="6" s="1"/>
  <c r="BV1287" i="6" s="1"/>
  <c r="BV1338" i="6" s="1"/>
  <c r="BT158" i="6"/>
  <c r="BT209" i="6" s="1"/>
  <c r="BT260" i="6" s="1"/>
  <c r="BT311" i="6" s="1"/>
  <c r="BT362" i="6" s="1"/>
  <c r="BT413" i="6" s="1"/>
  <c r="BT464" i="6" s="1"/>
  <c r="BT515" i="6" s="1"/>
  <c r="BT566" i="6" s="1"/>
  <c r="BT617" i="6" s="1"/>
  <c r="BT668" i="6" s="1"/>
  <c r="BT719" i="6" s="1"/>
  <c r="BT770" i="6" s="1"/>
  <c r="BT821" i="6" s="1"/>
  <c r="BT872" i="6" s="1"/>
  <c r="BT923" i="6" s="1"/>
  <c r="BT974" i="6" s="1"/>
  <c r="BT1025" i="6" s="1"/>
  <c r="BT1076" i="6" s="1"/>
  <c r="BT1127" i="6" s="1"/>
  <c r="BT1178" i="6" s="1"/>
  <c r="BT1229" i="6" s="1"/>
  <c r="BT1280" i="6" s="1"/>
  <c r="BT1331" i="6" s="1"/>
  <c r="BT107" i="6"/>
  <c r="BU89" i="6"/>
  <c r="BU140" i="6" s="1"/>
  <c r="BU191" i="6" s="1"/>
  <c r="BU242" i="6" s="1"/>
  <c r="BU293" i="6" s="1"/>
  <c r="BU344" i="6" s="1"/>
  <c r="BU395" i="6" s="1"/>
  <c r="BU446" i="6" s="1"/>
  <c r="BU497" i="6" s="1"/>
  <c r="BU548" i="6" s="1"/>
  <c r="BU599" i="6" s="1"/>
  <c r="BU650" i="6" s="1"/>
  <c r="BU701" i="6" s="1"/>
  <c r="BU752" i="6" s="1"/>
  <c r="BU803" i="6" s="1"/>
  <c r="BU854" i="6" s="1"/>
  <c r="BU905" i="6" s="1"/>
  <c r="BU956" i="6" s="1"/>
  <c r="BU1007" i="6" s="1"/>
  <c r="BU1058" i="6" s="1"/>
  <c r="BU1109" i="6" s="1"/>
  <c r="BU1160" i="6" s="1"/>
  <c r="BU1211" i="6" s="1"/>
  <c r="BU1262" i="6" s="1"/>
  <c r="BU1313" i="6" s="1"/>
  <c r="BU1364" i="6" s="1"/>
  <c r="BU72" i="6"/>
  <c r="BU123" i="6" s="1"/>
  <c r="BU174" i="6" s="1"/>
  <c r="BU225" i="6" s="1"/>
  <c r="BU276" i="6" s="1"/>
  <c r="BU327" i="6" s="1"/>
  <c r="BU378" i="6" s="1"/>
  <c r="BU429" i="6" s="1"/>
  <c r="BU480" i="6" s="1"/>
  <c r="BU531" i="6" s="1"/>
  <c r="BU582" i="6" s="1"/>
  <c r="BU633" i="6" s="1"/>
  <c r="BU684" i="6" s="1"/>
  <c r="BU735" i="6" s="1"/>
  <c r="BU786" i="6" s="1"/>
  <c r="BU837" i="6" s="1"/>
  <c r="BU888" i="6" s="1"/>
  <c r="BU939" i="6" s="1"/>
  <c r="BU990" i="6" s="1"/>
  <c r="BU1041" i="6" s="1"/>
  <c r="BU1092" i="6" s="1"/>
  <c r="BU1143" i="6" s="1"/>
  <c r="BU1194" i="6" s="1"/>
  <c r="BU1245" i="6" s="1"/>
  <c r="BU1296" i="6" s="1"/>
  <c r="BU1347" i="6" s="1"/>
  <c r="BY130" i="6"/>
  <c r="BY79" i="6"/>
  <c r="BY103" i="6"/>
  <c r="BY154" i="6" s="1"/>
  <c r="BY205" i="6" s="1"/>
  <c r="BY256" i="6" s="1"/>
  <c r="BY307" i="6" s="1"/>
  <c r="BY358" i="6" s="1"/>
  <c r="BY409" i="6" s="1"/>
  <c r="BY460" i="6" s="1"/>
  <c r="BY511" i="6" s="1"/>
  <c r="BY562" i="6" s="1"/>
  <c r="BY613" i="6" s="1"/>
  <c r="BY664" i="6" s="1"/>
  <c r="BY715" i="6" s="1"/>
  <c r="BY766" i="6" s="1"/>
  <c r="BY817" i="6" s="1"/>
  <c r="BY868" i="6" s="1"/>
  <c r="BY919" i="6" s="1"/>
  <c r="BY970" i="6" s="1"/>
  <c r="BY1021" i="6" s="1"/>
  <c r="BY1072" i="6" s="1"/>
  <c r="BY1123" i="6" s="1"/>
  <c r="BY1174" i="6" s="1"/>
  <c r="BY1225" i="6" s="1"/>
  <c r="BY1276" i="6" s="1"/>
  <c r="BY1327" i="6" s="1"/>
  <c r="BY1378" i="6" s="1"/>
  <c r="BU92" i="6"/>
  <c r="BU143" i="6" s="1"/>
  <c r="BU194" i="6" s="1"/>
  <c r="BU245" i="6" s="1"/>
  <c r="BU296" i="6" s="1"/>
  <c r="BU347" i="6" s="1"/>
  <c r="BU398" i="6" s="1"/>
  <c r="BU449" i="6" s="1"/>
  <c r="BU500" i="6" s="1"/>
  <c r="BU551" i="6" s="1"/>
  <c r="BU602" i="6" s="1"/>
  <c r="BU653" i="6" s="1"/>
  <c r="BU704" i="6" s="1"/>
  <c r="BU755" i="6" s="1"/>
  <c r="BU806" i="6" s="1"/>
  <c r="BU857" i="6" s="1"/>
  <c r="BU908" i="6" s="1"/>
  <c r="BU959" i="6" s="1"/>
  <c r="BU1010" i="6" s="1"/>
  <c r="BU1061" i="6" s="1"/>
  <c r="BU1112" i="6" s="1"/>
  <c r="BU1163" i="6" s="1"/>
  <c r="BU1214" i="6" s="1"/>
  <c r="BU1265" i="6" s="1"/>
  <c r="BU1316" i="6" s="1"/>
  <c r="BU1367" i="6" s="1"/>
  <c r="BU125" i="6"/>
  <c r="BU176" i="6" s="1"/>
  <c r="BU227" i="6" s="1"/>
  <c r="BU278" i="6" s="1"/>
  <c r="BU329" i="6" s="1"/>
  <c r="BU380" i="6" s="1"/>
  <c r="BU431" i="6" s="1"/>
  <c r="BU482" i="6" s="1"/>
  <c r="BU533" i="6" s="1"/>
  <c r="BU584" i="6" s="1"/>
  <c r="BU635" i="6" s="1"/>
  <c r="BU686" i="6" s="1"/>
  <c r="BU737" i="6" s="1"/>
  <c r="BU788" i="6" s="1"/>
  <c r="BU839" i="6" s="1"/>
  <c r="BU890" i="6" s="1"/>
  <c r="BU941" i="6" s="1"/>
  <c r="BU992" i="6" s="1"/>
  <c r="BU1043" i="6" s="1"/>
  <c r="BU1094" i="6" s="1"/>
  <c r="BU1145" i="6" s="1"/>
  <c r="BU1196" i="6" s="1"/>
  <c r="BU1247" i="6" s="1"/>
  <c r="BU1298" i="6" s="1"/>
  <c r="BU1349" i="6" s="1"/>
  <c r="BU74" i="6"/>
  <c r="BY77" i="6"/>
  <c r="BY128" i="6" s="1"/>
  <c r="BY179" i="6" s="1"/>
  <c r="BY230" i="6" s="1"/>
  <c r="BY281" i="6" s="1"/>
  <c r="BY332" i="6" s="1"/>
  <c r="BY383" i="6" s="1"/>
  <c r="BY434" i="6" s="1"/>
  <c r="BY485" i="6" s="1"/>
  <c r="BY536" i="6" s="1"/>
  <c r="BY587" i="6" s="1"/>
  <c r="BY638" i="6" s="1"/>
  <c r="BY689" i="6" s="1"/>
  <c r="BY740" i="6" s="1"/>
  <c r="BY791" i="6" s="1"/>
  <c r="BY842" i="6" s="1"/>
  <c r="BY893" i="6" s="1"/>
  <c r="BY944" i="6" s="1"/>
  <c r="BY995" i="6" s="1"/>
  <c r="BY1046" i="6" s="1"/>
  <c r="BY1097" i="6" s="1"/>
  <c r="BY1148" i="6" s="1"/>
  <c r="BY1199" i="6" s="1"/>
  <c r="BY1250" i="6" s="1"/>
  <c r="BY1301" i="6" s="1"/>
  <c r="BY1352" i="6" s="1"/>
  <c r="BY93" i="6"/>
  <c r="BY144" i="6" s="1"/>
  <c r="BY195" i="6" s="1"/>
  <c r="BY246" i="6" s="1"/>
  <c r="BY297" i="6" s="1"/>
  <c r="BY348" i="6" s="1"/>
  <c r="BY399" i="6" s="1"/>
  <c r="BY450" i="6" s="1"/>
  <c r="BY501" i="6" s="1"/>
  <c r="BY552" i="6" s="1"/>
  <c r="BY603" i="6" s="1"/>
  <c r="BY654" i="6" s="1"/>
  <c r="BY705" i="6" s="1"/>
  <c r="BY756" i="6" s="1"/>
  <c r="BY807" i="6" s="1"/>
  <c r="BY858" i="6" s="1"/>
  <c r="BY909" i="6" s="1"/>
  <c r="BY960" i="6" s="1"/>
  <c r="BY1011" i="6" s="1"/>
  <c r="BY1062" i="6" s="1"/>
  <c r="BY1113" i="6" s="1"/>
  <c r="BY1164" i="6" s="1"/>
  <c r="BY1215" i="6" s="1"/>
  <c r="BY1266" i="6" s="1"/>
  <c r="BY1317" i="6" s="1"/>
  <c r="BY1368" i="6" s="1"/>
  <c r="BW69" i="6"/>
  <c r="BW120" i="6" s="1"/>
  <c r="BW171" i="6" s="1"/>
  <c r="BW222" i="6" s="1"/>
  <c r="BW273" i="6" s="1"/>
  <c r="BW324" i="6" s="1"/>
  <c r="BW375" i="6" s="1"/>
  <c r="BW426" i="6" s="1"/>
  <c r="BW477" i="6" s="1"/>
  <c r="BW528" i="6" s="1"/>
  <c r="BW579" i="6" s="1"/>
  <c r="BW630" i="6" s="1"/>
  <c r="BW681" i="6" s="1"/>
  <c r="BW732" i="6" s="1"/>
  <c r="BW783" i="6" s="1"/>
  <c r="BW834" i="6" s="1"/>
  <c r="BW885" i="6" s="1"/>
  <c r="BW936" i="6" s="1"/>
  <c r="BW987" i="6" s="1"/>
  <c r="BW1038" i="6" s="1"/>
  <c r="BW1089" i="6" s="1"/>
  <c r="BW1140" i="6" s="1"/>
  <c r="BW1191" i="6" s="1"/>
  <c r="BW1242" i="6" s="1"/>
  <c r="BW1293" i="6" s="1"/>
  <c r="BW1344" i="6" s="1"/>
  <c r="BU79" i="6"/>
  <c r="BU130" i="6" s="1"/>
  <c r="BU181" i="6" s="1"/>
  <c r="BU232" i="6" s="1"/>
  <c r="BU283" i="6" s="1"/>
  <c r="BU334" i="6" s="1"/>
  <c r="BU385" i="6" s="1"/>
  <c r="BU436" i="6" s="1"/>
  <c r="BU487" i="6" s="1"/>
  <c r="BU538" i="6" s="1"/>
  <c r="BU589" i="6" s="1"/>
  <c r="BU640" i="6" s="1"/>
  <c r="BU691" i="6" s="1"/>
  <c r="BU742" i="6" s="1"/>
  <c r="BU793" i="6" s="1"/>
  <c r="BU844" i="6" s="1"/>
  <c r="BU895" i="6" s="1"/>
  <c r="BU946" i="6" s="1"/>
  <c r="BU997" i="6" s="1"/>
  <c r="BU1048" i="6" s="1"/>
  <c r="BU1099" i="6" s="1"/>
  <c r="BU1150" i="6" s="1"/>
  <c r="BU1201" i="6" s="1"/>
  <c r="BU1252" i="6" s="1"/>
  <c r="BU1303" i="6" s="1"/>
  <c r="BU1354" i="6" s="1"/>
  <c r="BU61" i="6"/>
  <c r="BU112" i="6" s="1"/>
  <c r="BU163" i="6" s="1"/>
  <c r="BU214" i="6" s="1"/>
  <c r="BU265" i="6" s="1"/>
  <c r="BU316" i="6" s="1"/>
  <c r="BU367" i="6" s="1"/>
  <c r="BU418" i="6" s="1"/>
  <c r="BU469" i="6" s="1"/>
  <c r="BU520" i="6" s="1"/>
  <c r="BU571" i="6" s="1"/>
  <c r="BU622" i="6" s="1"/>
  <c r="BU673" i="6" s="1"/>
  <c r="BU724" i="6" s="1"/>
  <c r="BU775" i="6" s="1"/>
  <c r="BU826" i="6" s="1"/>
  <c r="BU877" i="6" s="1"/>
  <c r="BU928" i="6" s="1"/>
  <c r="BU979" i="6" s="1"/>
  <c r="BU1030" i="6" s="1"/>
  <c r="BU1081" i="6" s="1"/>
  <c r="BU1132" i="6" s="1"/>
  <c r="BU1183" i="6" s="1"/>
  <c r="BU1234" i="6" s="1"/>
  <c r="BU1285" i="6" s="1"/>
  <c r="BU1336" i="6" s="1"/>
  <c r="BY131" i="6"/>
  <c r="BY182" i="6" s="1"/>
  <c r="BY233" i="6" s="1"/>
  <c r="BY284" i="6" s="1"/>
  <c r="BY335" i="6" s="1"/>
  <c r="BY386" i="6" s="1"/>
  <c r="BY437" i="6" s="1"/>
  <c r="BY488" i="6" s="1"/>
  <c r="BY539" i="6" s="1"/>
  <c r="BY590" i="6" s="1"/>
  <c r="BY641" i="6" s="1"/>
  <c r="BY692" i="6" s="1"/>
  <c r="BY743" i="6" s="1"/>
  <c r="BY794" i="6" s="1"/>
  <c r="BY845" i="6" s="1"/>
  <c r="BY896" i="6" s="1"/>
  <c r="BY947" i="6" s="1"/>
  <c r="BY998" i="6" s="1"/>
  <c r="BY1049" i="6" s="1"/>
  <c r="BY1100" i="6" s="1"/>
  <c r="BY1151" i="6" s="1"/>
  <c r="BY1202" i="6" s="1"/>
  <c r="BY1253" i="6" s="1"/>
  <c r="BY1304" i="6" s="1"/>
  <c r="BY1355" i="6" s="1"/>
  <c r="BY80" i="6"/>
  <c r="BY15" i="6"/>
  <c r="BW66" i="6"/>
  <c r="BW117" i="6" s="1"/>
  <c r="BW168" i="6" s="1"/>
  <c r="BW219" i="6" s="1"/>
  <c r="BW270" i="6" s="1"/>
  <c r="BW321" i="6" s="1"/>
  <c r="BW372" i="6" s="1"/>
  <c r="BW423" i="6" s="1"/>
  <c r="BW474" i="6" s="1"/>
  <c r="BW525" i="6" s="1"/>
  <c r="BW576" i="6" s="1"/>
  <c r="BW627" i="6" s="1"/>
  <c r="BW678" i="6" s="1"/>
  <c r="BW729" i="6" s="1"/>
  <c r="BW780" i="6" s="1"/>
  <c r="BW831" i="6" s="1"/>
  <c r="BW882" i="6" s="1"/>
  <c r="BW933" i="6" s="1"/>
  <c r="BW984" i="6" s="1"/>
  <c r="BW1035" i="6" s="1"/>
  <c r="BW1086" i="6" s="1"/>
  <c r="BW1137" i="6" s="1"/>
  <c r="BW1188" i="6" s="1"/>
  <c r="BW1239" i="6" s="1"/>
  <c r="BW1290" i="6" s="1"/>
  <c r="BW1341" i="6" s="1"/>
  <c r="BV86" i="6"/>
  <c r="BV137" i="6" s="1"/>
  <c r="BV188" i="6" s="1"/>
  <c r="BV239" i="6" s="1"/>
  <c r="BV290" i="6" s="1"/>
  <c r="BV341" i="6" s="1"/>
  <c r="BV392" i="6" s="1"/>
  <c r="BV443" i="6" s="1"/>
  <c r="BV494" i="6" s="1"/>
  <c r="BV545" i="6" s="1"/>
  <c r="BV596" i="6" s="1"/>
  <c r="BV647" i="6" s="1"/>
  <c r="BV698" i="6" s="1"/>
  <c r="BV749" i="6" s="1"/>
  <c r="BV800" i="6" s="1"/>
  <c r="BV851" i="6" s="1"/>
  <c r="BV902" i="6" s="1"/>
  <c r="BV953" i="6" s="1"/>
  <c r="BV1004" i="6" s="1"/>
  <c r="BV1055" i="6" s="1"/>
  <c r="BV1106" i="6" s="1"/>
  <c r="BV1157" i="6" s="1"/>
  <c r="BV1208" i="6" s="1"/>
  <c r="BV1259" i="6" s="1"/>
  <c r="BV1310" i="6" s="1"/>
  <c r="BV1361" i="6" s="1"/>
  <c r="BV19" i="6"/>
  <c r="BV69" i="6"/>
  <c r="BV120" i="6" s="1"/>
  <c r="BV171" i="6" s="1"/>
  <c r="BV222" i="6" s="1"/>
  <c r="BV273" i="6" s="1"/>
  <c r="BV324" i="6" s="1"/>
  <c r="BV375" i="6" s="1"/>
  <c r="BV426" i="6" s="1"/>
  <c r="BV477" i="6" s="1"/>
  <c r="BV528" i="6" s="1"/>
  <c r="BV579" i="6" s="1"/>
  <c r="BV630" i="6" s="1"/>
  <c r="BV681" i="6" s="1"/>
  <c r="BV732" i="6" s="1"/>
  <c r="BV783" i="6" s="1"/>
  <c r="BV834" i="6" s="1"/>
  <c r="BV885" i="6" s="1"/>
  <c r="BV936" i="6" s="1"/>
  <c r="BV987" i="6" s="1"/>
  <c r="BV1038" i="6" s="1"/>
  <c r="BV1089" i="6" s="1"/>
  <c r="BV1140" i="6" s="1"/>
  <c r="BV1191" i="6" s="1"/>
  <c r="BV1242" i="6" s="1"/>
  <c r="BV1293" i="6" s="1"/>
  <c r="BV1344" i="6" s="1"/>
  <c r="BY119" i="6"/>
  <c r="BY170" i="6" s="1"/>
  <c r="BY221" i="6" s="1"/>
  <c r="BY272" i="6" s="1"/>
  <c r="BY323" i="6" s="1"/>
  <c r="BY374" i="6" s="1"/>
  <c r="BY425" i="6" s="1"/>
  <c r="BY476" i="6" s="1"/>
  <c r="BY527" i="6" s="1"/>
  <c r="BY578" i="6" s="1"/>
  <c r="BY629" i="6" s="1"/>
  <c r="BY680" i="6" s="1"/>
  <c r="BY731" i="6" s="1"/>
  <c r="BY782" i="6" s="1"/>
  <c r="BY833" i="6" s="1"/>
  <c r="BY884" i="6" s="1"/>
  <c r="BY935" i="6" s="1"/>
  <c r="BY986" i="6" s="1"/>
  <c r="BY1037" i="6" s="1"/>
  <c r="BY1088" i="6" s="1"/>
  <c r="BY1139" i="6" s="1"/>
  <c r="BY1190" i="6" s="1"/>
  <c r="BY1241" i="6" s="1"/>
  <c r="BY1292" i="6" s="1"/>
  <c r="BY1343" i="6" s="1"/>
  <c r="BY68" i="6"/>
  <c r="BY85" i="6"/>
  <c r="BY136" i="6" s="1"/>
  <c r="BY187" i="6" s="1"/>
  <c r="BY238" i="6" s="1"/>
  <c r="BY289" i="6" s="1"/>
  <c r="BY340" i="6" s="1"/>
  <c r="BY391" i="6" s="1"/>
  <c r="BY442" i="6" s="1"/>
  <c r="BY493" i="6" s="1"/>
  <c r="BY544" i="6" s="1"/>
  <c r="BY595" i="6" s="1"/>
  <c r="BY646" i="6" s="1"/>
  <c r="BY697" i="6" s="1"/>
  <c r="BY748" i="6" s="1"/>
  <c r="BY799" i="6" s="1"/>
  <c r="BY850" i="6" s="1"/>
  <c r="BY901" i="6" s="1"/>
  <c r="BY952" i="6" s="1"/>
  <c r="BY1003" i="6" s="1"/>
  <c r="BY1054" i="6" s="1"/>
  <c r="BY1105" i="6" s="1"/>
  <c r="BY1156" i="6" s="1"/>
  <c r="BY1207" i="6" s="1"/>
  <c r="BY1258" i="6" s="1"/>
  <c r="BY1309" i="6" s="1"/>
  <c r="BY1360" i="6" s="1"/>
  <c r="BT6" i="6"/>
  <c r="BT7" i="6" s="1"/>
  <c r="BY78" i="6"/>
  <c r="BY129" i="6" s="1"/>
  <c r="BY180" i="6" s="1"/>
  <c r="BY231" i="6" s="1"/>
  <c r="BY282" i="6" s="1"/>
  <c r="BY333" i="6" s="1"/>
  <c r="BY384" i="6" s="1"/>
  <c r="BY435" i="6" s="1"/>
  <c r="BY486" i="6" s="1"/>
  <c r="BY537" i="6" s="1"/>
  <c r="BY588" i="6" s="1"/>
  <c r="BY639" i="6" s="1"/>
  <c r="BY690" i="6" s="1"/>
  <c r="BY741" i="6" s="1"/>
  <c r="BY792" i="6" s="1"/>
  <c r="BY843" i="6" s="1"/>
  <c r="BY894" i="6" s="1"/>
  <c r="BY945" i="6" s="1"/>
  <c r="BY996" i="6" s="1"/>
  <c r="BY1047" i="6" s="1"/>
  <c r="BY1098" i="6" s="1"/>
  <c r="BY1149" i="6" s="1"/>
  <c r="BY1200" i="6" s="1"/>
  <c r="BY1251" i="6" s="1"/>
  <c r="BY1302" i="6" s="1"/>
  <c r="BY1353" i="6" s="1"/>
  <c r="BY72" i="6"/>
  <c r="BY123" i="6" s="1"/>
  <c r="BY174" i="6" s="1"/>
  <c r="BY225" i="6" s="1"/>
  <c r="BY276" i="6" s="1"/>
  <c r="BY327" i="6" s="1"/>
  <c r="BY378" i="6" s="1"/>
  <c r="BY429" i="6" s="1"/>
  <c r="BY480" i="6" s="1"/>
  <c r="BY531" i="6" s="1"/>
  <c r="BY582" i="6" s="1"/>
  <c r="BY633" i="6" s="1"/>
  <c r="BY684" i="6" s="1"/>
  <c r="BY735" i="6" s="1"/>
  <c r="BY786" i="6" s="1"/>
  <c r="BY837" i="6" s="1"/>
  <c r="BY888" i="6" s="1"/>
  <c r="BY939" i="6" s="1"/>
  <c r="BY990" i="6" s="1"/>
  <c r="BY1041" i="6" s="1"/>
  <c r="BY1092" i="6" s="1"/>
  <c r="BY1143" i="6" s="1"/>
  <c r="BY1194" i="6" s="1"/>
  <c r="BY1245" i="6" s="1"/>
  <c r="BY1296" i="6" s="1"/>
  <c r="BY1347" i="6" s="1"/>
  <c r="BY84" i="6"/>
  <c r="BY135" i="6" s="1"/>
  <c r="BY186" i="6" s="1"/>
  <c r="BY237" i="6" s="1"/>
  <c r="BY288" i="6" s="1"/>
  <c r="BY339" i="6" s="1"/>
  <c r="BY390" i="6" s="1"/>
  <c r="BY441" i="6" s="1"/>
  <c r="BY492" i="6" s="1"/>
  <c r="BY543" i="6" s="1"/>
  <c r="BY594" i="6" s="1"/>
  <c r="BY645" i="6" s="1"/>
  <c r="BY696" i="6" s="1"/>
  <c r="BY747" i="6" s="1"/>
  <c r="BY798" i="6" s="1"/>
  <c r="BY849" i="6" s="1"/>
  <c r="BY900" i="6" s="1"/>
  <c r="BY951" i="6" s="1"/>
  <c r="BY1002" i="6" s="1"/>
  <c r="BY1053" i="6" s="1"/>
  <c r="BY1104" i="6" s="1"/>
  <c r="BY1155" i="6" s="1"/>
  <c r="BY1206" i="6" s="1"/>
  <c r="BY1257" i="6" s="1"/>
  <c r="BY1308" i="6" s="1"/>
  <c r="BY1359" i="6" s="1"/>
  <c r="BW60" i="6"/>
  <c r="BW111" i="6" s="1"/>
  <c r="BW162" i="6" s="1"/>
  <c r="BW213" i="6" s="1"/>
  <c r="BW264" i="6" s="1"/>
  <c r="BW315" i="6" s="1"/>
  <c r="BW366" i="6" s="1"/>
  <c r="BW417" i="6" s="1"/>
  <c r="BW468" i="6" s="1"/>
  <c r="BW519" i="6" s="1"/>
  <c r="BW570" i="6" s="1"/>
  <c r="BW621" i="6" s="1"/>
  <c r="BW672" i="6" s="1"/>
  <c r="BW723" i="6" s="1"/>
  <c r="BW774" i="6" s="1"/>
  <c r="BW825" i="6" s="1"/>
  <c r="BW876" i="6" s="1"/>
  <c r="BW927" i="6" s="1"/>
  <c r="BW978" i="6" s="1"/>
  <c r="BW1029" i="6" s="1"/>
  <c r="BW1080" i="6" s="1"/>
  <c r="BW1131" i="6" s="1"/>
  <c r="BW1182" i="6" s="1"/>
  <c r="BW1233" i="6" s="1"/>
  <c r="BW1284" i="6" s="1"/>
  <c r="BW1335" i="6" s="1"/>
  <c r="BV79" i="6"/>
  <c r="BV130" i="6" s="1"/>
  <c r="BV181" i="6" s="1"/>
  <c r="BV232" i="6" s="1"/>
  <c r="BV283" i="6" s="1"/>
  <c r="BV334" i="6" s="1"/>
  <c r="BV385" i="6" s="1"/>
  <c r="BV436" i="6" s="1"/>
  <c r="BV487" i="6" s="1"/>
  <c r="BV538" i="6" s="1"/>
  <c r="BV589" i="6" s="1"/>
  <c r="BV640" i="6" s="1"/>
  <c r="BV691" i="6" s="1"/>
  <c r="BV742" i="6" s="1"/>
  <c r="BV793" i="6" s="1"/>
  <c r="BV844" i="6" s="1"/>
  <c r="BV895" i="6" s="1"/>
  <c r="BV946" i="6" s="1"/>
  <c r="BV997" i="6" s="1"/>
  <c r="BV1048" i="6" s="1"/>
  <c r="BV1099" i="6" s="1"/>
  <c r="BV1150" i="6" s="1"/>
  <c r="BV1201" i="6" s="1"/>
  <c r="BV1252" i="6" s="1"/>
  <c r="BV1303" i="6" s="1"/>
  <c r="BV1354" i="6" s="1"/>
  <c r="BT13" i="6"/>
  <c r="BT64" i="6" s="1"/>
  <c r="BT115" i="6" s="1"/>
  <c r="BT166" i="6" s="1"/>
  <c r="BT217" i="6" s="1"/>
  <c r="BT268" i="6" s="1"/>
  <c r="BT319" i="6" s="1"/>
  <c r="BT370" i="6" s="1"/>
  <c r="BT421" i="6" s="1"/>
  <c r="BT472" i="6" s="1"/>
  <c r="BT523" i="6" s="1"/>
  <c r="BT574" i="6" s="1"/>
  <c r="BT625" i="6" s="1"/>
  <c r="BT676" i="6" s="1"/>
  <c r="BT727" i="6" s="1"/>
  <c r="BT778" i="6" s="1"/>
  <c r="BT829" i="6" s="1"/>
  <c r="BT880" i="6" s="1"/>
  <c r="BT931" i="6" s="1"/>
  <c r="BT982" i="6" s="1"/>
  <c r="BT1033" i="6" s="1"/>
  <c r="BT1084" i="6" s="1"/>
  <c r="BT1135" i="6" s="1"/>
  <c r="BT1186" i="6" s="1"/>
  <c r="BT1237" i="6" s="1"/>
  <c r="BT1288" i="6" s="1"/>
  <c r="BT1339" i="6" s="1"/>
  <c r="BT63" i="6"/>
  <c r="BT114" i="6" s="1"/>
  <c r="BT165" i="6" s="1"/>
  <c r="BT216" i="6" s="1"/>
  <c r="BT267" i="6" s="1"/>
  <c r="BT318" i="6" s="1"/>
  <c r="BT369" i="6" s="1"/>
  <c r="BT420" i="6" s="1"/>
  <c r="BT471" i="6" s="1"/>
  <c r="BT522" i="6" s="1"/>
  <c r="BT573" i="6" s="1"/>
  <c r="BT624" i="6" s="1"/>
  <c r="BT675" i="6" s="1"/>
  <c r="BT726" i="6" s="1"/>
  <c r="BT777" i="6" s="1"/>
  <c r="BT828" i="6" s="1"/>
  <c r="BT879" i="6" s="1"/>
  <c r="BT930" i="6" s="1"/>
  <c r="BT981" i="6" s="1"/>
  <c r="BT1032" i="6" s="1"/>
  <c r="BT1083" i="6" s="1"/>
  <c r="BT1134" i="6" s="1"/>
  <c r="BT1185" i="6" s="1"/>
  <c r="BT1236" i="6" s="1"/>
  <c r="BT1287" i="6" s="1"/>
  <c r="BT1338" i="6" s="1"/>
  <c r="BU66" i="6"/>
  <c r="BU117" i="6" s="1"/>
  <c r="BU168" i="6" s="1"/>
  <c r="BU219" i="6" s="1"/>
  <c r="BU270" i="6" s="1"/>
  <c r="BU321" i="6" s="1"/>
  <c r="BU372" i="6" s="1"/>
  <c r="BU423" i="6" s="1"/>
  <c r="BU474" i="6" s="1"/>
  <c r="BU525" i="6" s="1"/>
  <c r="BU576" i="6" s="1"/>
  <c r="BU627" i="6" s="1"/>
  <c r="BU678" i="6" s="1"/>
  <c r="BU729" i="6" s="1"/>
  <c r="BU780" i="6" s="1"/>
  <c r="BU831" i="6" s="1"/>
  <c r="BU882" i="6" s="1"/>
  <c r="BU933" i="6" s="1"/>
  <c r="BU984" i="6" s="1"/>
  <c r="BU1035" i="6" s="1"/>
  <c r="BU1086" i="6" s="1"/>
  <c r="BU1137" i="6" s="1"/>
  <c r="BU1188" i="6" s="1"/>
  <c r="BU1239" i="6" s="1"/>
  <c r="BU1290" i="6" s="1"/>
  <c r="BU1341" i="6" s="1"/>
  <c r="BU147" i="6"/>
  <c r="BU198" i="6" s="1"/>
  <c r="BU249" i="6" s="1"/>
  <c r="BU300" i="6" s="1"/>
  <c r="BU351" i="6" s="1"/>
  <c r="BU402" i="6" s="1"/>
  <c r="BU453" i="6" s="1"/>
  <c r="BU504" i="6" s="1"/>
  <c r="BU555" i="6" s="1"/>
  <c r="BU606" i="6" s="1"/>
  <c r="BU657" i="6" s="1"/>
  <c r="BU708" i="6" s="1"/>
  <c r="BU759" i="6" s="1"/>
  <c r="BU810" i="6" s="1"/>
  <c r="BU861" i="6" s="1"/>
  <c r="BU912" i="6" s="1"/>
  <c r="BU963" i="6" s="1"/>
  <c r="BU1014" i="6" s="1"/>
  <c r="BU1065" i="6" s="1"/>
  <c r="BU1116" i="6" s="1"/>
  <c r="BU1167" i="6" s="1"/>
  <c r="BU1218" i="6" s="1"/>
  <c r="BU1269" i="6" s="1"/>
  <c r="BU1320" i="6" s="1"/>
  <c r="BU1371" i="6" s="1"/>
  <c r="BU96" i="6"/>
  <c r="BY87" i="6"/>
  <c r="BY138" i="6" s="1"/>
  <c r="BY189" i="6" s="1"/>
  <c r="BY240" i="6" s="1"/>
  <c r="BY291" i="6" s="1"/>
  <c r="BY342" i="6" s="1"/>
  <c r="BY393" i="6" s="1"/>
  <c r="BY444" i="6" s="1"/>
  <c r="BY495" i="6" s="1"/>
  <c r="BY546" i="6" s="1"/>
  <c r="BY597" i="6" s="1"/>
  <c r="BY648" i="6" s="1"/>
  <c r="BY699" i="6" s="1"/>
  <c r="BY750" i="6" s="1"/>
  <c r="BY801" i="6" s="1"/>
  <c r="BY852" i="6" s="1"/>
  <c r="BY903" i="6" s="1"/>
  <c r="BY954" i="6" s="1"/>
  <c r="BY1005" i="6" s="1"/>
  <c r="BY1056" i="6" s="1"/>
  <c r="BY1107" i="6" s="1"/>
  <c r="BY1158" i="6" s="1"/>
  <c r="BY1209" i="6" s="1"/>
  <c r="BY1260" i="6" s="1"/>
  <c r="BY1311" i="6" s="1"/>
  <c r="BY1362" i="6" s="1"/>
  <c r="BY59" i="6"/>
  <c r="BY110" i="6" s="1"/>
  <c r="BY161" i="6" s="1"/>
  <c r="BY212" i="6" s="1"/>
  <c r="BY263" i="6" s="1"/>
  <c r="BY314" i="6" s="1"/>
  <c r="BY365" i="6" s="1"/>
  <c r="BY416" i="6" s="1"/>
  <c r="BY467" i="6" s="1"/>
  <c r="BY518" i="6" s="1"/>
  <c r="BY569" i="6" s="1"/>
  <c r="BY620" i="6" s="1"/>
  <c r="BY671" i="6" s="1"/>
  <c r="BY722" i="6" s="1"/>
  <c r="BY773" i="6" s="1"/>
  <c r="BY824" i="6" s="1"/>
  <c r="BY875" i="6" s="1"/>
  <c r="BY926" i="6" s="1"/>
  <c r="BY977" i="6" s="1"/>
  <c r="BY1028" i="6" s="1"/>
  <c r="BY1079" i="6" s="1"/>
  <c r="BY1130" i="6" s="1"/>
  <c r="BY1181" i="6" s="1"/>
  <c r="BY1232" i="6" s="1"/>
  <c r="BY1283" i="6" s="1"/>
  <c r="BY1334" i="6" s="1"/>
  <c r="BY83" i="6"/>
  <c r="BY134" i="6" s="1"/>
  <c r="BY185" i="6" s="1"/>
  <c r="BY236" i="6" s="1"/>
  <c r="BY287" i="6" s="1"/>
  <c r="BY338" i="6" s="1"/>
  <c r="BY389" i="6" s="1"/>
  <c r="BY440" i="6" s="1"/>
  <c r="BY491" i="6" s="1"/>
  <c r="BY542" i="6" s="1"/>
  <c r="BY593" i="6" s="1"/>
  <c r="BY644" i="6" s="1"/>
  <c r="BY695" i="6" s="1"/>
  <c r="BY746" i="6" s="1"/>
  <c r="BY797" i="6" s="1"/>
  <c r="BY848" i="6" s="1"/>
  <c r="BY899" i="6" s="1"/>
  <c r="BY950" i="6" s="1"/>
  <c r="BY1001" i="6" s="1"/>
  <c r="BY1052" i="6" s="1"/>
  <c r="BY1103" i="6" s="1"/>
  <c r="BY1154" i="6" s="1"/>
  <c r="BY1205" i="6" s="1"/>
  <c r="BY1256" i="6" s="1"/>
  <c r="BY1307" i="6" s="1"/>
  <c r="BY1358" i="6" s="1"/>
  <c r="BY71" i="6"/>
  <c r="BY122" i="6" s="1"/>
  <c r="BY173" i="6" s="1"/>
  <c r="BY224" i="6" s="1"/>
  <c r="BY275" i="6" s="1"/>
  <c r="BY326" i="6" s="1"/>
  <c r="BY377" i="6" s="1"/>
  <c r="BY428" i="6" s="1"/>
  <c r="BY479" i="6" s="1"/>
  <c r="BY530" i="6" s="1"/>
  <c r="BY581" i="6" s="1"/>
  <c r="BY632" i="6" s="1"/>
  <c r="BY683" i="6" s="1"/>
  <c r="BY734" i="6" s="1"/>
  <c r="BY785" i="6" s="1"/>
  <c r="BY836" i="6" s="1"/>
  <c r="BY887" i="6" s="1"/>
  <c r="BY938" i="6" s="1"/>
  <c r="BY989" i="6" s="1"/>
  <c r="BY1040" i="6" s="1"/>
  <c r="BY1091" i="6" s="1"/>
  <c r="BY1142" i="6" s="1"/>
  <c r="BY1193" i="6" s="1"/>
  <c r="BY1244" i="6" s="1"/>
  <c r="BY1295" i="6" s="1"/>
  <c r="BY1346" i="6" s="1"/>
  <c r="BY106" i="6"/>
  <c r="BY157" i="6" s="1"/>
  <c r="BY208" i="6" s="1"/>
  <c r="BY259" i="6" s="1"/>
  <c r="BY310" i="6" s="1"/>
  <c r="BY361" i="6" s="1"/>
  <c r="BY412" i="6" s="1"/>
  <c r="BY463" i="6" s="1"/>
  <c r="BY514" i="6" s="1"/>
  <c r="BY565" i="6" s="1"/>
  <c r="BY616" i="6" s="1"/>
  <c r="BY667" i="6" s="1"/>
  <c r="BY718" i="6" s="1"/>
  <c r="BY769" i="6" s="1"/>
  <c r="BY820" i="6" s="1"/>
  <c r="BY871" i="6" s="1"/>
  <c r="BY922" i="6" s="1"/>
  <c r="BY973" i="6" s="1"/>
  <c r="BY1024" i="6" s="1"/>
  <c r="BY1075" i="6" s="1"/>
  <c r="BY1126" i="6" s="1"/>
  <c r="BY1177" i="6" s="1"/>
  <c r="BY1228" i="6" s="1"/>
  <c r="BY1279" i="6" s="1"/>
  <c r="BY1330" i="6" s="1"/>
  <c r="BY62" i="6"/>
  <c r="BY113" i="6" s="1"/>
  <c r="BY164" i="6" s="1"/>
  <c r="BY215" i="6" s="1"/>
  <c r="BY266" i="6" s="1"/>
  <c r="BY317" i="6" s="1"/>
  <c r="BY368" i="6" s="1"/>
  <c r="BY419" i="6" s="1"/>
  <c r="BY470" i="6" s="1"/>
  <c r="BY521" i="6" s="1"/>
  <c r="BY572" i="6" s="1"/>
  <c r="BY623" i="6" s="1"/>
  <c r="BY674" i="6" s="1"/>
  <c r="BY725" i="6" s="1"/>
  <c r="BY776" i="6" s="1"/>
  <c r="BY827" i="6" s="1"/>
  <c r="BY878" i="6" s="1"/>
  <c r="BY929" i="6" s="1"/>
  <c r="BY980" i="6" s="1"/>
  <c r="BY1031" i="6" s="1"/>
  <c r="BY1082" i="6" s="1"/>
  <c r="BY1133" i="6" s="1"/>
  <c r="BY1184" i="6" s="1"/>
  <c r="BY1235" i="6" s="1"/>
  <c r="BY1286" i="6" s="1"/>
  <c r="BY1337" i="6" s="1"/>
  <c r="BU76" i="6"/>
  <c r="BU127" i="6" s="1"/>
  <c r="BU178" i="6" s="1"/>
  <c r="BU229" i="6" s="1"/>
  <c r="BU280" i="6" s="1"/>
  <c r="BU331" i="6" s="1"/>
  <c r="BU382" i="6" s="1"/>
  <c r="BU433" i="6" s="1"/>
  <c r="BU484" i="6" s="1"/>
  <c r="BU535" i="6" s="1"/>
  <c r="BU586" i="6" s="1"/>
  <c r="BU637" i="6" s="1"/>
  <c r="BU688" i="6" s="1"/>
  <c r="BU739" i="6" s="1"/>
  <c r="BU790" i="6" s="1"/>
  <c r="BU841" i="6" s="1"/>
  <c r="BU892" i="6" s="1"/>
  <c r="BU943" i="6" s="1"/>
  <c r="BU994" i="6" s="1"/>
  <c r="BU1045" i="6" s="1"/>
  <c r="BU1096" i="6" s="1"/>
  <c r="BU1147" i="6" s="1"/>
  <c r="BU1198" i="6" s="1"/>
  <c r="BU1249" i="6" s="1"/>
  <c r="BU1300" i="6" s="1"/>
  <c r="BU1351" i="6" s="1"/>
  <c r="BY108" i="6"/>
  <c r="BY159" i="6" s="1"/>
  <c r="BY210" i="6" s="1"/>
  <c r="BY261" i="6" s="1"/>
  <c r="BY312" i="6" s="1"/>
  <c r="BY363" i="6" s="1"/>
  <c r="BY414" i="6" s="1"/>
  <c r="BY465" i="6" s="1"/>
  <c r="BY516" i="6" s="1"/>
  <c r="BY567" i="6" s="1"/>
  <c r="BY618" i="6" s="1"/>
  <c r="BY669" i="6" s="1"/>
  <c r="BY720" i="6" s="1"/>
  <c r="BY771" i="6" s="1"/>
  <c r="BY822" i="6" s="1"/>
  <c r="BY873" i="6" s="1"/>
  <c r="BY924" i="6" s="1"/>
  <c r="BY975" i="6" s="1"/>
  <c r="BY1026" i="6" s="1"/>
  <c r="BY1077" i="6" s="1"/>
  <c r="BY1128" i="6" s="1"/>
  <c r="BY1179" i="6" s="1"/>
  <c r="BY1230" i="6" s="1"/>
  <c r="BY1281" i="6" s="1"/>
  <c r="BY1332" i="6" s="1"/>
  <c r="BY95" i="6"/>
  <c r="BY146" i="6" s="1"/>
  <c r="BY197" i="6" s="1"/>
  <c r="BY248" i="6" s="1"/>
  <c r="BY299" i="6" s="1"/>
  <c r="BY350" i="6" s="1"/>
  <c r="BY401" i="6" s="1"/>
  <c r="BY452" i="6" s="1"/>
  <c r="BY503" i="6" s="1"/>
  <c r="BY554" i="6" s="1"/>
  <c r="BY605" i="6" s="1"/>
  <c r="BY656" i="6" s="1"/>
  <c r="BY707" i="6" s="1"/>
  <c r="BY758" i="6" s="1"/>
  <c r="BY809" i="6" s="1"/>
  <c r="BY860" i="6" s="1"/>
  <c r="BY911" i="6" s="1"/>
  <c r="BY962" i="6" s="1"/>
  <c r="BY1013" i="6" s="1"/>
  <c r="BY1064" i="6" s="1"/>
  <c r="BY1115" i="6" s="1"/>
  <c r="BY1166" i="6" s="1"/>
  <c r="BY1217" i="6" s="1"/>
  <c r="BY1268" i="6" s="1"/>
  <c r="BY1319" i="6" s="1"/>
  <c r="BY1370" i="6" s="1"/>
  <c r="BU86" i="6"/>
  <c r="BU137" i="6" s="1"/>
  <c r="BU188" i="6" s="1"/>
  <c r="BU239" i="6" s="1"/>
  <c r="BU290" i="6" s="1"/>
  <c r="BU341" i="6" s="1"/>
  <c r="BU392" i="6" s="1"/>
  <c r="BU443" i="6" s="1"/>
  <c r="BU494" i="6" s="1"/>
  <c r="BU545" i="6" s="1"/>
  <c r="BU596" i="6" s="1"/>
  <c r="BU647" i="6" s="1"/>
  <c r="BU698" i="6" s="1"/>
  <c r="BU749" i="6" s="1"/>
  <c r="BU800" i="6" s="1"/>
  <c r="BU851" i="6" s="1"/>
  <c r="BU902" i="6" s="1"/>
  <c r="BU953" i="6" s="1"/>
  <c r="BU1004" i="6" s="1"/>
  <c r="BU1055" i="6" s="1"/>
  <c r="BU1106" i="6" s="1"/>
  <c r="BU1157" i="6" s="1"/>
  <c r="BU1208" i="6" s="1"/>
  <c r="BU1259" i="6" s="1"/>
  <c r="BU1310" i="6" s="1"/>
  <c r="BU1361" i="6" s="1"/>
  <c r="BU180" i="6"/>
  <c r="BU231" i="6" s="1"/>
  <c r="BU282" i="6" s="1"/>
  <c r="BU333" i="6" s="1"/>
  <c r="BU384" i="6" s="1"/>
  <c r="BU435" i="6" s="1"/>
  <c r="BU486" i="6" s="1"/>
  <c r="BU537" i="6" s="1"/>
  <c r="BU588" i="6" s="1"/>
  <c r="BU639" i="6" s="1"/>
  <c r="BU690" i="6" s="1"/>
  <c r="BU741" i="6" s="1"/>
  <c r="BU792" i="6" s="1"/>
  <c r="BU843" i="6" s="1"/>
  <c r="BU894" i="6" s="1"/>
  <c r="BU945" i="6" s="1"/>
  <c r="BU996" i="6" s="1"/>
  <c r="BU1047" i="6" s="1"/>
  <c r="BU1098" i="6" s="1"/>
  <c r="BU1149" i="6" s="1"/>
  <c r="BU1200" i="6" s="1"/>
  <c r="BU1251" i="6" s="1"/>
  <c r="BU1302" i="6" s="1"/>
  <c r="BU1353" i="6" s="1"/>
  <c r="BW185" i="6"/>
  <c r="BW236" i="6" s="1"/>
  <c r="BW287" i="6" s="1"/>
  <c r="BW338" i="6" s="1"/>
  <c r="BW389" i="6" s="1"/>
  <c r="BW440" i="6" s="1"/>
  <c r="BW491" i="6" s="1"/>
  <c r="BW542" i="6" s="1"/>
  <c r="BW593" i="6" s="1"/>
  <c r="BW644" i="6" s="1"/>
  <c r="BW695" i="6" s="1"/>
  <c r="BW746" i="6" s="1"/>
  <c r="BW797" i="6" s="1"/>
  <c r="BW848" i="6" s="1"/>
  <c r="BW899" i="6" s="1"/>
  <c r="BW950" i="6" s="1"/>
  <c r="BW1001" i="6" s="1"/>
  <c r="BW1052" i="6" s="1"/>
  <c r="BW1103" i="6" s="1"/>
  <c r="BW1154" i="6" s="1"/>
  <c r="BW1205" i="6" s="1"/>
  <c r="BW1256" i="6" s="1"/>
  <c r="BW1307" i="6" s="1"/>
  <c r="BW1358" i="6" s="1"/>
  <c r="BW181" i="6"/>
  <c r="BW232" i="6" s="1"/>
  <c r="BW283" i="6" s="1"/>
  <c r="BW334" i="6" s="1"/>
  <c r="BW385" i="6" s="1"/>
  <c r="BW436" i="6" s="1"/>
  <c r="BW487" i="6" s="1"/>
  <c r="BW538" i="6" s="1"/>
  <c r="BW589" i="6" s="1"/>
  <c r="BW640" i="6" s="1"/>
  <c r="BW691" i="6" s="1"/>
  <c r="BW742" i="6" s="1"/>
  <c r="BW793" i="6" s="1"/>
  <c r="BW844" i="6" s="1"/>
  <c r="BW895" i="6" s="1"/>
  <c r="BW946" i="6" s="1"/>
  <c r="BW997" i="6" s="1"/>
  <c r="BW1048" i="6" s="1"/>
  <c r="BW1099" i="6" s="1"/>
  <c r="BW1150" i="6" s="1"/>
  <c r="BW1201" i="6" s="1"/>
  <c r="BW1252" i="6" s="1"/>
  <c r="BW1303" i="6" s="1"/>
  <c r="BW1354" i="6" s="1"/>
  <c r="BY181" i="6"/>
  <c r="BY232" i="6" s="1"/>
  <c r="BY283" i="6" s="1"/>
  <c r="BY334" i="6" s="1"/>
  <c r="BY385" i="6" s="1"/>
  <c r="BY436" i="6" s="1"/>
  <c r="BY487" i="6" s="1"/>
  <c r="BY538" i="6" s="1"/>
  <c r="BY589" i="6" s="1"/>
  <c r="BY640" i="6" s="1"/>
  <c r="BY691" i="6" s="1"/>
  <c r="BY742" i="6" s="1"/>
  <c r="BY793" i="6" s="1"/>
  <c r="BY844" i="6" s="1"/>
  <c r="BY895" i="6" s="1"/>
  <c r="BY946" i="6" s="1"/>
  <c r="BY997" i="6" s="1"/>
  <c r="BY1048" i="6" s="1"/>
  <c r="BY1099" i="6" s="1"/>
  <c r="BY1150" i="6" s="1"/>
  <c r="BY1201" i="6" s="1"/>
  <c r="BY1252" i="6" s="1"/>
  <c r="BY1303" i="6" s="1"/>
  <c r="BY1354" i="6" s="1"/>
  <c r="BW182" i="6"/>
  <c r="BW233" i="6" s="1"/>
  <c r="BW284" i="6" s="1"/>
  <c r="BW335" i="6" s="1"/>
  <c r="BW386" i="6" s="1"/>
  <c r="BW437" i="6" s="1"/>
  <c r="BW488" i="6" s="1"/>
  <c r="BW539" i="6" s="1"/>
  <c r="BW590" i="6" s="1"/>
  <c r="BW641" i="6" s="1"/>
  <c r="BW692" i="6" s="1"/>
  <c r="BW743" i="6" s="1"/>
  <c r="BW794" i="6" s="1"/>
  <c r="BW845" i="6" s="1"/>
  <c r="BW896" i="6" s="1"/>
  <c r="BW947" i="6" s="1"/>
  <c r="BW998" i="6" s="1"/>
  <c r="BW1049" i="6" s="1"/>
  <c r="BW1100" i="6" s="1"/>
  <c r="BW1151" i="6" s="1"/>
  <c r="BW1202" i="6" s="1"/>
  <c r="BW1253" i="6" s="1"/>
  <c r="BW1304" i="6" s="1"/>
  <c r="BW1355" i="6" s="1"/>
  <c r="BW186" i="6"/>
  <c r="BW237" i="6" s="1"/>
  <c r="BW288" i="6" s="1"/>
  <c r="BW339" i="6" s="1"/>
  <c r="BW390" i="6" s="1"/>
  <c r="BW441" i="6" s="1"/>
  <c r="BW492" i="6" s="1"/>
  <c r="BW543" i="6" s="1"/>
  <c r="BW594" i="6" s="1"/>
  <c r="BW645" i="6" s="1"/>
  <c r="BW696" i="6" s="1"/>
  <c r="BW747" i="6" s="1"/>
  <c r="BW798" i="6" s="1"/>
  <c r="BW849" i="6" s="1"/>
  <c r="BW900" i="6" s="1"/>
  <c r="BW951" i="6" s="1"/>
  <c r="BW1002" i="6" s="1"/>
  <c r="BW1053" i="6" s="1"/>
  <c r="BW1104" i="6" s="1"/>
  <c r="BW1155" i="6" s="1"/>
  <c r="BW1206" i="6" s="1"/>
  <c r="BW1257" i="6" s="1"/>
  <c r="BW1308" i="6" s="1"/>
  <c r="BW1359" i="6" s="1"/>
  <c r="BV13" i="6"/>
  <c r="BY9" i="6"/>
  <c r="BW16" i="6"/>
  <c r="BW10" i="6"/>
  <c r="BW61" i="6" s="1"/>
  <c r="BW112" i="6" s="1"/>
  <c r="BY53" i="6"/>
  <c r="BU39" i="6"/>
  <c r="BU46" i="6"/>
  <c r="BU16" i="6"/>
  <c r="BY35" i="6"/>
  <c r="BX54" i="6"/>
  <c r="BW125" i="6"/>
  <c r="BW176" i="6" s="1"/>
  <c r="BW227" i="6" s="1"/>
  <c r="BW278" i="6" s="1"/>
  <c r="BW329" i="6" s="1"/>
  <c r="BW380" i="6" s="1"/>
  <c r="BW431" i="6" s="1"/>
  <c r="BW482" i="6" s="1"/>
  <c r="BW533" i="6" s="1"/>
  <c r="BW584" i="6" s="1"/>
  <c r="BW635" i="6" s="1"/>
  <c r="BW686" i="6" s="1"/>
  <c r="BW737" i="6" s="1"/>
  <c r="BW788" i="6" s="1"/>
  <c r="BW839" i="6" s="1"/>
  <c r="BW890" i="6" s="1"/>
  <c r="BW941" i="6" s="1"/>
  <c r="BW992" i="6" s="1"/>
  <c r="BW1043" i="6" s="1"/>
  <c r="BW1094" i="6" s="1"/>
  <c r="BW1145" i="6" s="1"/>
  <c r="BW1196" i="6" s="1"/>
  <c r="BW1247" i="6" s="1"/>
  <c r="BW1298" i="6" s="1"/>
  <c r="BW1349" i="6" s="1"/>
  <c r="BY23" i="6"/>
  <c r="BT135" i="6"/>
  <c r="BT34" i="6"/>
  <c r="BT85" i="6" s="1"/>
  <c r="BW150" i="6"/>
  <c r="BW201" i="6" s="1"/>
  <c r="BW252" i="6" s="1"/>
  <c r="BW303" i="6" s="1"/>
  <c r="BW354" i="6" s="1"/>
  <c r="BW405" i="6" s="1"/>
  <c r="BW456" i="6" s="1"/>
  <c r="BW507" i="6" s="1"/>
  <c r="BW558" i="6" s="1"/>
  <c r="BW609" i="6" s="1"/>
  <c r="BW660" i="6" s="1"/>
  <c r="BW711" i="6" s="1"/>
  <c r="BW762" i="6" s="1"/>
  <c r="BW813" i="6" s="1"/>
  <c r="BW864" i="6" s="1"/>
  <c r="BW915" i="6" s="1"/>
  <c r="BW966" i="6" s="1"/>
  <c r="BW1017" i="6" s="1"/>
  <c r="BW1068" i="6" s="1"/>
  <c r="BW1119" i="6" s="1"/>
  <c r="BW1170" i="6" s="1"/>
  <c r="BW1221" i="6" s="1"/>
  <c r="BW1272" i="6" s="1"/>
  <c r="BW1323" i="6" s="1"/>
  <c r="BW1374" i="6" s="1"/>
  <c r="BW57" i="6"/>
  <c r="BW7" i="6"/>
  <c r="BV117" i="6"/>
  <c r="BV168" i="6" s="1"/>
  <c r="BV219" i="6" s="1"/>
  <c r="BV270" i="6" s="1"/>
  <c r="BV321" i="6" s="1"/>
  <c r="BV372" i="6" s="1"/>
  <c r="BV423" i="6" s="1"/>
  <c r="BV474" i="6" s="1"/>
  <c r="BV525" i="6" s="1"/>
  <c r="BV576" i="6" s="1"/>
  <c r="BV627" i="6" s="1"/>
  <c r="BV678" i="6" s="1"/>
  <c r="BV729" i="6" s="1"/>
  <c r="BV780" i="6" s="1"/>
  <c r="BV831" i="6" s="1"/>
  <c r="BV882" i="6" s="1"/>
  <c r="BV933" i="6" s="1"/>
  <c r="BV984" i="6" s="1"/>
  <c r="BV1035" i="6" s="1"/>
  <c r="BV1086" i="6" s="1"/>
  <c r="BV1137" i="6" s="1"/>
  <c r="BV1188" i="6" s="1"/>
  <c r="BV1239" i="6" s="1"/>
  <c r="BV1290" i="6" s="1"/>
  <c r="BV1341" i="6" s="1"/>
  <c r="BV16" i="6"/>
  <c r="BT54" i="6"/>
  <c r="BT155" i="6"/>
  <c r="BT206" i="6" s="1"/>
  <c r="BT257" i="6" s="1"/>
  <c r="BT308" i="6" s="1"/>
  <c r="BT359" i="6" s="1"/>
  <c r="BT410" i="6" s="1"/>
  <c r="BT461" i="6" s="1"/>
  <c r="BT512" i="6" s="1"/>
  <c r="BT563" i="6" s="1"/>
  <c r="BT614" i="6" s="1"/>
  <c r="BT665" i="6" s="1"/>
  <c r="BT716" i="6" s="1"/>
  <c r="BT767" i="6" s="1"/>
  <c r="BT818" i="6" s="1"/>
  <c r="BT869" i="6" s="1"/>
  <c r="BT920" i="6" s="1"/>
  <c r="BT971" i="6" s="1"/>
  <c r="BT1022" i="6" s="1"/>
  <c r="BT1073" i="6" s="1"/>
  <c r="BT1124" i="6" s="1"/>
  <c r="BT1175" i="6" s="1"/>
  <c r="BT1226" i="6" s="1"/>
  <c r="BT1277" i="6" s="1"/>
  <c r="BT1328" i="6" s="1"/>
  <c r="BT1379" i="6" s="1"/>
  <c r="BV7" i="6"/>
  <c r="BV58" i="6" s="1"/>
  <c r="BV57" i="6"/>
  <c r="BV140" i="6"/>
  <c r="BV191" i="6" s="1"/>
  <c r="BV242" i="6" s="1"/>
  <c r="BV293" i="6" s="1"/>
  <c r="BV344" i="6" s="1"/>
  <c r="BV395" i="6" s="1"/>
  <c r="BV446" i="6" s="1"/>
  <c r="BV497" i="6" s="1"/>
  <c r="BV548" i="6" s="1"/>
  <c r="BV599" i="6" s="1"/>
  <c r="BV650" i="6" s="1"/>
  <c r="BV701" i="6" s="1"/>
  <c r="BV752" i="6" s="1"/>
  <c r="BV803" i="6" s="1"/>
  <c r="BV854" i="6" s="1"/>
  <c r="BV905" i="6" s="1"/>
  <c r="BV956" i="6" s="1"/>
  <c r="BV1007" i="6" s="1"/>
  <c r="BV1058" i="6" s="1"/>
  <c r="BV1109" i="6" s="1"/>
  <c r="BV1160" i="6" s="1"/>
  <c r="BV1211" i="6" s="1"/>
  <c r="BV1262" i="6" s="1"/>
  <c r="BV1313" i="6" s="1"/>
  <c r="BV1364" i="6" s="1"/>
  <c r="BV39" i="6"/>
  <c r="BU19" i="6"/>
  <c r="BU120" i="6"/>
  <c r="BU171" i="6" s="1"/>
  <c r="BU222" i="6" s="1"/>
  <c r="BU273" i="6" s="1"/>
  <c r="BU324" i="6" s="1"/>
  <c r="BU375" i="6" s="1"/>
  <c r="BU426" i="6" s="1"/>
  <c r="BU477" i="6" s="1"/>
  <c r="BU528" i="6" s="1"/>
  <c r="BU579" i="6" s="1"/>
  <c r="BU630" i="6" s="1"/>
  <c r="BU681" i="6" s="1"/>
  <c r="BU732" i="6" s="1"/>
  <c r="BU783" i="6" s="1"/>
  <c r="BU834" i="6" s="1"/>
  <c r="BU885" i="6" s="1"/>
  <c r="BU936" i="6" s="1"/>
  <c r="BU987" i="6" s="1"/>
  <c r="BU1038" i="6" s="1"/>
  <c r="BU1089" i="6" s="1"/>
  <c r="BU1140" i="6" s="1"/>
  <c r="BU1191" i="6" s="1"/>
  <c r="BU1242" i="6" s="1"/>
  <c r="BU1293" i="6" s="1"/>
  <c r="BU1344" i="6" s="1"/>
  <c r="BU57" i="6"/>
  <c r="BU7" i="6"/>
  <c r="BU58" i="6" s="1"/>
  <c r="BY12" i="6"/>
  <c r="BW165" i="6"/>
  <c r="BW216" i="6" s="1"/>
  <c r="BW267" i="6" s="1"/>
  <c r="BW318" i="6" s="1"/>
  <c r="BW369" i="6" s="1"/>
  <c r="BW420" i="6" s="1"/>
  <c r="BW471" i="6" s="1"/>
  <c r="BW522" i="6" s="1"/>
  <c r="BW573" i="6" s="1"/>
  <c r="BW624" i="6" s="1"/>
  <c r="BW675" i="6" s="1"/>
  <c r="BW726" i="6" s="1"/>
  <c r="BW777" i="6" s="1"/>
  <c r="BW828" i="6" s="1"/>
  <c r="BW879" i="6" s="1"/>
  <c r="BW930" i="6" s="1"/>
  <c r="BW981" i="6" s="1"/>
  <c r="BW1032" i="6" s="1"/>
  <c r="BW1083" i="6" s="1"/>
  <c r="BW1134" i="6" s="1"/>
  <c r="BW1185" i="6" s="1"/>
  <c r="BW1236" i="6" s="1"/>
  <c r="BW1287" i="6" s="1"/>
  <c r="BW1338" i="6" s="1"/>
  <c r="BW13" i="6"/>
  <c r="BW64" i="6" s="1"/>
  <c r="BW148" i="6"/>
  <c r="BW199" i="6" s="1"/>
  <c r="BW250" i="6" s="1"/>
  <c r="BW301" i="6" s="1"/>
  <c r="BW352" i="6" s="1"/>
  <c r="BW403" i="6" s="1"/>
  <c r="BW454" i="6" s="1"/>
  <c r="BW505" i="6" s="1"/>
  <c r="BW556" i="6" s="1"/>
  <c r="BW607" i="6" s="1"/>
  <c r="BW658" i="6" s="1"/>
  <c r="BW709" i="6" s="1"/>
  <c r="BW760" i="6" s="1"/>
  <c r="BW811" i="6" s="1"/>
  <c r="BW862" i="6" s="1"/>
  <c r="BW913" i="6" s="1"/>
  <c r="BW964" i="6" s="1"/>
  <c r="BW1015" i="6" s="1"/>
  <c r="BW1066" i="6" s="1"/>
  <c r="BW1117" i="6" s="1"/>
  <c r="BW1168" i="6" s="1"/>
  <c r="BW1219" i="6" s="1"/>
  <c r="BW1270" i="6" s="1"/>
  <c r="BW1321" i="6" s="1"/>
  <c r="BW1372" i="6" s="1"/>
  <c r="BU54" i="6"/>
  <c r="BU155" i="6"/>
  <c r="BU206" i="6" s="1"/>
  <c r="BU257" i="6" s="1"/>
  <c r="BU308" i="6" s="1"/>
  <c r="BU359" i="6" s="1"/>
  <c r="BU410" i="6" s="1"/>
  <c r="BU461" i="6" s="1"/>
  <c r="BU512" i="6" s="1"/>
  <c r="BU563" i="6" s="1"/>
  <c r="BU614" i="6" s="1"/>
  <c r="BU665" i="6" s="1"/>
  <c r="BU716" i="6" s="1"/>
  <c r="BU767" i="6" s="1"/>
  <c r="BU818" i="6" s="1"/>
  <c r="BU869" i="6" s="1"/>
  <c r="BU920" i="6" s="1"/>
  <c r="BU971" i="6" s="1"/>
  <c r="BU1022" i="6" s="1"/>
  <c r="BU1073" i="6" s="1"/>
  <c r="BU1124" i="6" s="1"/>
  <c r="BU1175" i="6" s="1"/>
  <c r="BU1226" i="6" s="1"/>
  <c r="BU1277" i="6" s="1"/>
  <c r="BU1328" i="6" s="1"/>
  <c r="BU1379" i="6" s="1"/>
  <c r="BU13" i="6"/>
  <c r="BU165" i="6"/>
  <c r="BU216" i="6" s="1"/>
  <c r="BU267" i="6" s="1"/>
  <c r="BU318" i="6" s="1"/>
  <c r="BU369" i="6" s="1"/>
  <c r="BU420" i="6" s="1"/>
  <c r="BU471" i="6" s="1"/>
  <c r="BU522" i="6" s="1"/>
  <c r="BU573" i="6" s="1"/>
  <c r="BU624" i="6" s="1"/>
  <c r="BU675" i="6" s="1"/>
  <c r="BU726" i="6" s="1"/>
  <c r="BU777" i="6" s="1"/>
  <c r="BU828" i="6" s="1"/>
  <c r="BU879" i="6" s="1"/>
  <c r="BU930" i="6" s="1"/>
  <c r="BU981" i="6" s="1"/>
  <c r="BU1032" i="6" s="1"/>
  <c r="BU1083" i="6" s="1"/>
  <c r="BU1134" i="6" s="1"/>
  <c r="BU1185" i="6" s="1"/>
  <c r="BU1236" i="6" s="1"/>
  <c r="BU1287" i="6" s="1"/>
  <c r="BU1338" i="6" s="1"/>
  <c r="BW152" i="6"/>
  <c r="BW203" i="6" s="1"/>
  <c r="BW254" i="6" s="1"/>
  <c r="BW305" i="6" s="1"/>
  <c r="BW356" i="6" s="1"/>
  <c r="BW407" i="6" s="1"/>
  <c r="BW458" i="6" s="1"/>
  <c r="BW509" i="6" s="1"/>
  <c r="BW560" i="6" s="1"/>
  <c r="BW611" i="6" s="1"/>
  <c r="BW662" i="6" s="1"/>
  <c r="BW713" i="6" s="1"/>
  <c r="BW764" i="6" s="1"/>
  <c r="BW815" i="6" s="1"/>
  <c r="BW866" i="6" s="1"/>
  <c r="BW917" i="6" s="1"/>
  <c r="BW968" i="6" s="1"/>
  <c r="BW1019" i="6" s="1"/>
  <c r="BW1070" i="6" s="1"/>
  <c r="BW1121" i="6" s="1"/>
  <c r="BW1172" i="6" s="1"/>
  <c r="BW1223" i="6" s="1"/>
  <c r="BW1274" i="6" s="1"/>
  <c r="BW1325" i="6" s="1"/>
  <c r="BW1376" i="6" s="1"/>
  <c r="BV10" i="6"/>
  <c r="BV162" i="6"/>
  <c r="BV213" i="6" s="1"/>
  <c r="BV264" i="6" s="1"/>
  <c r="BV315" i="6" s="1"/>
  <c r="BV366" i="6" s="1"/>
  <c r="BV417" i="6" s="1"/>
  <c r="BV468" i="6" s="1"/>
  <c r="BV519" i="6" s="1"/>
  <c r="BV570" i="6" s="1"/>
  <c r="BV621" i="6" s="1"/>
  <c r="BV672" i="6" s="1"/>
  <c r="BV723" i="6" s="1"/>
  <c r="BV774" i="6" s="1"/>
  <c r="BV825" i="6" s="1"/>
  <c r="BV876" i="6" s="1"/>
  <c r="BV927" i="6" s="1"/>
  <c r="BV978" i="6" s="1"/>
  <c r="BV1029" i="6" s="1"/>
  <c r="BV1080" i="6" s="1"/>
  <c r="BV1131" i="6" s="1"/>
  <c r="BV1182" i="6" s="1"/>
  <c r="BV1233" i="6" s="1"/>
  <c r="BV1284" i="6" s="1"/>
  <c r="BV1335" i="6" s="1"/>
  <c r="BW163" i="6"/>
  <c r="BW214" i="6" s="1"/>
  <c r="BW265" i="6" s="1"/>
  <c r="BW316" i="6" s="1"/>
  <c r="BW367" i="6" s="1"/>
  <c r="BW418" i="6" s="1"/>
  <c r="BW469" i="6" s="1"/>
  <c r="BW520" i="6" s="1"/>
  <c r="BW571" i="6" s="1"/>
  <c r="BW622" i="6" s="1"/>
  <c r="BW673" i="6" s="1"/>
  <c r="BW724" i="6" s="1"/>
  <c r="BW775" i="6" s="1"/>
  <c r="BW826" i="6" s="1"/>
  <c r="BW877" i="6" s="1"/>
  <c r="BW928" i="6" s="1"/>
  <c r="BW979" i="6" s="1"/>
  <c r="BW1030" i="6" s="1"/>
  <c r="BW1081" i="6" s="1"/>
  <c r="BW1132" i="6" s="1"/>
  <c r="BW1183" i="6" s="1"/>
  <c r="BW1234" i="6" s="1"/>
  <c r="BW1285" i="6" s="1"/>
  <c r="BW1336" i="6" s="1"/>
  <c r="BV147" i="6"/>
  <c r="BV198" i="6" s="1"/>
  <c r="BV249" i="6" s="1"/>
  <c r="BV300" i="6" s="1"/>
  <c r="BV351" i="6" s="1"/>
  <c r="BV402" i="6" s="1"/>
  <c r="BV453" i="6" s="1"/>
  <c r="BV504" i="6" s="1"/>
  <c r="BV555" i="6" s="1"/>
  <c r="BV606" i="6" s="1"/>
  <c r="BV657" i="6" s="1"/>
  <c r="BV708" i="6" s="1"/>
  <c r="BV759" i="6" s="1"/>
  <c r="BV810" i="6" s="1"/>
  <c r="BV861" i="6" s="1"/>
  <c r="BV912" i="6" s="1"/>
  <c r="BV963" i="6" s="1"/>
  <c r="BV1014" i="6" s="1"/>
  <c r="BV1065" i="6" s="1"/>
  <c r="BV1116" i="6" s="1"/>
  <c r="BV1167" i="6" s="1"/>
  <c r="BV1218" i="6" s="1"/>
  <c r="BV1269" i="6" s="1"/>
  <c r="BV1320" i="6" s="1"/>
  <c r="BV1371" i="6" s="1"/>
  <c r="BV46" i="6"/>
  <c r="BV97" i="6" s="1"/>
  <c r="BR5" i="6"/>
  <c r="BW39" i="6"/>
  <c r="BW90" i="6" s="1"/>
  <c r="BY38" i="6"/>
  <c r="BY18" i="6"/>
  <c r="BW19" i="6"/>
  <c r="BW70" i="6" s="1"/>
  <c r="BT14" i="6" l="1"/>
  <c r="BT65" i="6" s="1"/>
  <c r="BT57" i="6"/>
  <c r="BV70" i="6"/>
  <c r="BV121" i="6" s="1"/>
  <c r="BV172" i="6" s="1"/>
  <c r="BV223" i="6" s="1"/>
  <c r="BV274" i="6" s="1"/>
  <c r="BV325" i="6" s="1"/>
  <c r="BV376" i="6" s="1"/>
  <c r="BV427" i="6" s="1"/>
  <c r="BV478" i="6" s="1"/>
  <c r="BV529" i="6" s="1"/>
  <c r="BV580" i="6" s="1"/>
  <c r="BV631" i="6" s="1"/>
  <c r="BV682" i="6" s="1"/>
  <c r="BV733" i="6" s="1"/>
  <c r="BV784" i="6" s="1"/>
  <c r="BV835" i="6" s="1"/>
  <c r="BV886" i="6" s="1"/>
  <c r="BV937" i="6" s="1"/>
  <c r="BV988" i="6" s="1"/>
  <c r="BV1039" i="6" s="1"/>
  <c r="BV1090" i="6" s="1"/>
  <c r="BV1141" i="6" s="1"/>
  <c r="BV1192" i="6" s="1"/>
  <c r="BV1243" i="6" s="1"/>
  <c r="BV1294" i="6" s="1"/>
  <c r="BV1345" i="6" s="1"/>
  <c r="BY10" i="6"/>
  <c r="BU105" i="6"/>
  <c r="BU156" i="6" s="1"/>
  <c r="BU207" i="6" s="1"/>
  <c r="BU258" i="6" s="1"/>
  <c r="BU309" i="6" s="1"/>
  <c r="BU360" i="6" s="1"/>
  <c r="BU411" i="6" s="1"/>
  <c r="BU462" i="6" s="1"/>
  <c r="BU513" i="6" s="1"/>
  <c r="BU564" i="6" s="1"/>
  <c r="BU615" i="6" s="1"/>
  <c r="BU666" i="6" s="1"/>
  <c r="BU717" i="6" s="1"/>
  <c r="BU768" i="6" s="1"/>
  <c r="BU819" i="6" s="1"/>
  <c r="BU870" i="6" s="1"/>
  <c r="BU921" i="6" s="1"/>
  <c r="BU972" i="6" s="1"/>
  <c r="BU1023" i="6" s="1"/>
  <c r="BU1074" i="6" s="1"/>
  <c r="BU1125" i="6" s="1"/>
  <c r="BU1176" i="6" s="1"/>
  <c r="BU1227" i="6" s="1"/>
  <c r="BU1278" i="6" s="1"/>
  <c r="BU1329" i="6" s="1"/>
  <c r="BU1380" i="6" s="1"/>
  <c r="BU70" i="6"/>
  <c r="BU121" i="6" s="1"/>
  <c r="BU172" i="6" s="1"/>
  <c r="BU223" i="6" s="1"/>
  <c r="BU274" i="6" s="1"/>
  <c r="BU325" i="6" s="1"/>
  <c r="BU376" i="6" s="1"/>
  <c r="BU427" i="6" s="1"/>
  <c r="BU478" i="6" s="1"/>
  <c r="BU529" i="6" s="1"/>
  <c r="BU580" i="6" s="1"/>
  <c r="BU631" i="6" s="1"/>
  <c r="BU682" i="6" s="1"/>
  <c r="BU733" i="6" s="1"/>
  <c r="BU784" i="6" s="1"/>
  <c r="BU835" i="6" s="1"/>
  <c r="BU886" i="6" s="1"/>
  <c r="BU937" i="6" s="1"/>
  <c r="BU988" i="6" s="1"/>
  <c r="BU1039" i="6" s="1"/>
  <c r="BU1090" i="6" s="1"/>
  <c r="BU1141" i="6" s="1"/>
  <c r="BU1192" i="6" s="1"/>
  <c r="BU1243" i="6" s="1"/>
  <c r="BU1294" i="6" s="1"/>
  <c r="BU1345" i="6" s="1"/>
  <c r="BY16" i="6"/>
  <c r="BW67" i="6"/>
  <c r="BW118" i="6" s="1"/>
  <c r="BW169" i="6" s="1"/>
  <c r="BW220" i="6" s="1"/>
  <c r="BW271" i="6" s="1"/>
  <c r="BW322" i="6" s="1"/>
  <c r="BW373" i="6" s="1"/>
  <c r="BW424" i="6" s="1"/>
  <c r="BW475" i="6" s="1"/>
  <c r="BW526" i="6" s="1"/>
  <c r="BW577" i="6" s="1"/>
  <c r="BW628" i="6" s="1"/>
  <c r="BW679" i="6" s="1"/>
  <c r="BW730" i="6" s="1"/>
  <c r="BW781" i="6" s="1"/>
  <c r="BW832" i="6" s="1"/>
  <c r="BW883" i="6" s="1"/>
  <c r="BW934" i="6" s="1"/>
  <c r="BW985" i="6" s="1"/>
  <c r="BW1036" i="6" s="1"/>
  <c r="BW1087" i="6" s="1"/>
  <c r="BW1138" i="6" s="1"/>
  <c r="BW1189" i="6" s="1"/>
  <c r="BW1240" i="6" s="1"/>
  <c r="BW1291" i="6" s="1"/>
  <c r="BW1342" i="6" s="1"/>
  <c r="BV90" i="6"/>
  <c r="BV141" i="6" s="1"/>
  <c r="BV192" i="6" s="1"/>
  <c r="BV243" i="6" s="1"/>
  <c r="BV294" i="6" s="1"/>
  <c r="BV345" i="6" s="1"/>
  <c r="BV396" i="6" s="1"/>
  <c r="BV447" i="6" s="1"/>
  <c r="BV498" i="6" s="1"/>
  <c r="BV549" i="6" s="1"/>
  <c r="BV600" i="6" s="1"/>
  <c r="BV651" i="6" s="1"/>
  <c r="BV702" i="6" s="1"/>
  <c r="BV753" i="6" s="1"/>
  <c r="BV804" i="6" s="1"/>
  <c r="BV855" i="6" s="1"/>
  <c r="BV906" i="6" s="1"/>
  <c r="BV957" i="6" s="1"/>
  <c r="BV1008" i="6" s="1"/>
  <c r="BV1059" i="6" s="1"/>
  <c r="BV1110" i="6" s="1"/>
  <c r="BV1161" i="6" s="1"/>
  <c r="BV1212" i="6" s="1"/>
  <c r="BV1263" i="6" s="1"/>
  <c r="BV1314" i="6" s="1"/>
  <c r="BV1365" i="6" s="1"/>
  <c r="BY54" i="6"/>
  <c r="BX105" i="6"/>
  <c r="BY60" i="6"/>
  <c r="BY111" i="6" s="1"/>
  <c r="BY162" i="6" s="1"/>
  <c r="BY213" i="6" s="1"/>
  <c r="BY264" i="6" s="1"/>
  <c r="BY315" i="6" s="1"/>
  <c r="BY366" i="6" s="1"/>
  <c r="BY417" i="6" s="1"/>
  <c r="BY468" i="6" s="1"/>
  <c r="BY519" i="6" s="1"/>
  <c r="BY570" i="6" s="1"/>
  <c r="BY621" i="6" s="1"/>
  <c r="BY672" i="6" s="1"/>
  <c r="BY723" i="6" s="1"/>
  <c r="BY774" i="6" s="1"/>
  <c r="BY825" i="6" s="1"/>
  <c r="BY876" i="6" s="1"/>
  <c r="BY927" i="6" s="1"/>
  <c r="BY978" i="6" s="1"/>
  <c r="BY1029" i="6" s="1"/>
  <c r="BY1080" i="6" s="1"/>
  <c r="BY1131" i="6" s="1"/>
  <c r="BY1182" i="6" s="1"/>
  <c r="BY1233" i="6" s="1"/>
  <c r="BY1284" i="6" s="1"/>
  <c r="BY1335" i="6" s="1"/>
  <c r="BY86" i="6"/>
  <c r="BY137" i="6" s="1"/>
  <c r="BY188" i="6" s="1"/>
  <c r="BY239" i="6" s="1"/>
  <c r="BY290" i="6" s="1"/>
  <c r="BY341" i="6" s="1"/>
  <c r="BY392" i="6" s="1"/>
  <c r="BY443" i="6" s="1"/>
  <c r="BY494" i="6" s="1"/>
  <c r="BY545" i="6" s="1"/>
  <c r="BY596" i="6" s="1"/>
  <c r="BY647" i="6" s="1"/>
  <c r="BY698" i="6" s="1"/>
  <c r="BY749" i="6" s="1"/>
  <c r="BY800" i="6" s="1"/>
  <c r="BY851" i="6" s="1"/>
  <c r="BY902" i="6" s="1"/>
  <c r="BY953" i="6" s="1"/>
  <c r="BY1004" i="6" s="1"/>
  <c r="BY1055" i="6" s="1"/>
  <c r="BY1106" i="6" s="1"/>
  <c r="BY1157" i="6" s="1"/>
  <c r="BY1208" i="6" s="1"/>
  <c r="BY1259" i="6" s="1"/>
  <c r="BY1310" i="6" s="1"/>
  <c r="BY1361" i="6" s="1"/>
  <c r="BV64" i="6"/>
  <c r="BV115" i="6" s="1"/>
  <c r="BV166" i="6" s="1"/>
  <c r="BV217" i="6" s="1"/>
  <c r="BV268" i="6" s="1"/>
  <c r="BV319" i="6" s="1"/>
  <c r="BV370" i="6" s="1"/>
  <c r="BV421" i="6" s="1"/>
  <c r="BV472" i="6" s="1"/>
  <c r="BV523" i="6" s="1"/>
  <c r="BV574" i="6" s="1"/>
  <c r="BV625" i="6" s="1"/>
  <c r="BV676" i="6" s="1"/>
  <c r="BV727" i="6" s="1"/>
  <c r="BV778" i="6" s="1"/>
  <c r="BV829" i="6" s="1"/>
  <c r="BV880" i="6" s="1"/>
  <c r="BV931" i="6" s="1"/>
  <c r="BV982" i="6" s="1"/>
  <c r="BV1033" i="6" s="1"/>
  <c r="BV1084" i="6" s="1"/>
  <c r="BV1135" i="6" s="1"/>
  <c r="BV1186" i="6" s="1"/>
  <c r="BV1237" i="6" s="1"/>
  <c r="BV1288" i="6" s="1"/>
  <c r="BV1339" i="6" s="1"/>
  <c r="BV159" i="6"/>
  <c r="BV210" i="6" s="1"/>
  <c r="BV261" i="6" s="1"/>
  <c r="BV312" i="6" s="1"/>
  <c r="BV363" i="6" s="1"/>
  <c r="BV414" i="6" s="1"/>
  <c r="BV465" i="6" s="1"/>
  <c r="BV516" i="6" s="1"/>
  <c r="BV567" i="6" s="1"/>
  <c r="BV618" i="6" s="1"/>
  <c r="BV669" i="6" s="1"/>
  <c r="BV720" i="6" s="1"/>
  <c r="BV771" i="6" s="1"/>
  <c r="BV822" i="6" s="1"/>
  <c r="BV873" i="6" s="1"/>
  <c r="BV924" i="6" s="1"/>
  <c r="BV975" i="6" s="1"/>
  <c r="BV1026" i="6" s="1"/>
  <c r="BV1077" i="6" s="1"/>
  <c r="BV1128" i="6" s="1"/>
  <c r="BV1179" i="6" s="1"/>
  <c r="BV1230" i="6" s="1"/>
  <c r="BV1281" i="6" s="1"/>
  <c r="BV1332" i="6" s="1"/>
  <c r="BV108" i="6"/>
  <c r="BU67" i="6"/>
  <c r="BU118" i="6" s="1"/>
  <c r="BU169" i="6" s="1"/>
  <c r="BU220" i="6" s="1"/>
  <c r="BU271" i="6" s="1"/>
  <c r="BU322" i="6" s="1"/>
  <c r="BU373" i="6" s="1"/>
  <c r="BU424" i="6" s="1"/>
  <c r="BU475" i="6" s="1"/>
  <c r="BU526" i="6" s="1"/>
  <c r="BU577" i="6" s="1"/>
  <c r="BU628" i="6" s="1"/>
  <c r="BU679" i="6" s="1"/>
  <c r="BU730" i="6" s="1"/>
  <c r="BU781" i="6" s="1"/>
  <c r="BU832" i="6" s="1"/>
  <c r="BU883" i="6" s="1"/>
  <c r="BU934" i="6" s="1"/>
  <c r="BU985" i="6" s="1"/>
  <c r="BU1036" i="6" s="1"/>
  <c r="BU1087" i="6" s="1"/>
  <c r="BU1138" i="6" s="1"/>
  <c r="BU1189" i="6" s="1"/>
  <c r="BU1240" i="6" s="1"/>
  <c r="BU1291" i="6" s="1"/>
  <c r="BU1342" i="6" s="1"/>
  <c r="BY66" i="6"/>
  <c r="BY117" i="6" s="1"/>
  <c r="BY168" i="6" s="1"/>
  <c r="BY219" i="6" s="1"/>
  <c r="BY270" i="6" s="1"/>
  <c r="BY321" i="6" s="1"/>
  <c r="BY372" i="6" s="1"/>
  <c r="BY423" i="6" s="1"/>
  <c r="BY474" i="6" s="1"/>
  <c r="BY525" i="6" s="1"/>
  <c r="BY576" i="6" s="1"/>
  <c r="BY627" i="6" s="1"/>
  <c r="BY678" i="6" s="1"/>
  <c r="BY729" i="6" s="1"/>
  <c r="BY780" i="6" s="1"/>
  <c r="BY831" i="6" s="1"/>
  <c r="BY882" i="6" s="1"/>
  <c r="BY933" i="6" s="1"/>
  <c r="BY984" i="6" s="1"/>
  <c r="BY1035" i="6" s="1"/>
  <c r="BY1086" i="6" s="1"/>
  <c r="BY1137" i="6" s="1"/>
  <c r="BY1188" i="6" s="1"/>
  <c r="BY1239" i="6" s="1"/>
  <c r="BY1290" i="6" s="1"/>
  <c r="BY1341" i="6" s="1"/>
  <c r="BY63" i="6"/>
  <c r="BY114" i="6" s="1"/>
  <c r="BY165" i="6" s="1"/>
  <c r="BY216" i="6" s="1"/>
  <c r="BY267" i="6" s="1"/>
  <c r="BY318" i="6" s="1"/>
  <c r="BY369" i="6" s="1"/>
  <c r="BY420" i="6" s="1"/>
  <c r="BY471" i="6" s="1"/>
  <c r="BY522" i="6" s="1"/>
  <c r="BY573" i="6" s="1"/>
  <c r="BY624" i="6" s="1"/>
  <c r="BY675" i="6" s="1"/>
  <c r="BY726" i="6" s="1"/>
  <c r="BY777" i="6" s="1"/>
  <c r="BY828" i="6" s="1"/>
  <c r="BY879" i="6" s="1"/>
  <c r="BY930" i="6" s="1"/>
  <c r="BY981" i="6" s="1"/>
  <c r="BY1032" i="6" s="1"/>
  <c r="BY1083" i="6" s="1"/>
  <c r="BY1134" i="6" s="1"/>
  <c r="BY1185" i="6" s="1"/>
  <c r="BY1236" i="6" s="1"/>
  <c r="BY1287" i="6" s="1"/>
  <c r="BY1338" i="6" s="1"/>
  <c r="BV109" i="6"/>
  <c r="BV160" i="6" s="1"/>
  <c r="BV211" i="6" s="1"/>
  <c r="BV262" i="6" s="1"/>
  <c r="BV313" i="6" s="1"/>
  <c r="BV364" i="6" s="1"/>
  <c r="BV415" i="6" s="1"/>
  <c r="BV466" i="6" s="1"/>
  <c r="BV517" i="6" s="1"/>
  <c r="BV568" i="6" s="1"/>
  <c r="BV619" i="6" s="1"/>
  <c r="BV670" i="6" s="1"/>
  <c r="BV721" i="6" s="1"/>
  <c r="BV772" i="6" s="1"/>
  <c r="BV823" i="6" s="1"/>
  <c r="BV874" i="6" s="1"/>
  <c r="BV925" i="6" s="1"/>
  <c r="BV976" i="6" s="1"/>
  <c r="BV1027" i="6" s="1"/>
  <c r="BV1078" i="6" s="1"/>
  <c r="BV1129" i="6" s="1"/>
  <c r="BV1180" i="6" s="1"/>
  <c r="BV1231" i="6" s="1"/>
  <c r="BV1282" i="6" s="1"/>
  <c r="BV1333" i="6" s="1"/>
  <c r="BU47" i="6"/>
  <c r="BU98" i="6" s="1"/>
  <c r="BU149" i="6" s="1"/>
  <c r="BU200" i="6" s="1"/>
  <c r="BU251" i="6" s="1"/>
  <c r="BU302" i="6" s="1"/>
  <c r="BU353" i="6" s="1"/>
  <c r="BU404" i="6" s="1"/>
  <c r="BU455" i="6" s="1"/>
  <c r="BU506" i="6" s="1"/>
  <c r="BU557" i="6" s="1"/>
  <c r="BU608" i="6" s="1"/>
  <c r="BU659" i="6" s="1"/>
  <c r="BU710" i="6" s="1"/>
  <c r="BU761" i="6" s="1"/>
  <c r="BU812" i="6" s="1"/>
  <c r="BU863" i="6" s="1"/>
  <c r="BU914" i="6" s="1"/>
  <c r="BU965" i="6" s="1"/>
  <c r="BU1016" i="6" s="1"/>
  <c r="BU1067" i="6" s="1"/>
  <c r="BU1118" i="6" s="1"/>
  <c r="BU1169" i="6" s="1"/>
  <c r="BU1220" i="6" s="1"/>
  <c r="BU1271" i="6" s="1"/>
  <c r="BU1322" i="6" s="1"/>
  <c r="BU1373" i="6" s="1"/>
  <c r="BU97" i="6"/>
  <c r="BU148" i="6" s="1"/>
  <c r="BU199" i="6" s="1"/>
  <c r="BU250" i="6" s="1"/>
  <c r="BU301" i="6" s="1"/>
  <c r="BU352" i="6" s="1"/>
  <c r="BU403" i="6" s="1"/>
  <c r="BU454" i="6" s="1"/>
  <c r="BU505" i="6" s="1"/>
  <c r="BU556" i="6" s="1"/>
  <c r="BU607" i="6" s="1"/>
  <c r="BU658" i="6" s="1"/>
  <c r="BU709" i="6" s="1"/>
  <c r="BU760" i="6" s="1"/>
  <c r="BU811" i="6" s="1"/>
  <c r="BU862" i="6" s="1"/>
  <c r="BU913" i="6" s="1"/>
  <c r="BU964" i="6" s="1"/>
  <c r="BU1015" i="6" s="1"/>
  <c r="BU1066" i="6" s="1"/>
  <c r="BU1117" i="6" s="1"/>
  <c r="BU1168" i="6" s="1"/>
  <c r="BU1219" i="6" s="1"/>
  <c r="BU1270" i="6" s="1"/>
  <c r="BU1321" i="6" s="1"/>
  <c r="BU1372" i="6" s="1"/>
  <c r="BY69" i="6"/>
  <c r="BY120" i="6" s="1"/>
  <c r="BY171" i="6" s="1"/>
  <c r="BY222" i="6" s="1"/>
  <c r="BY273" i="6" s="1"/>
  <c r="BY324" i="6" s="1"/>
  <c r="BY375" i="6" s="1"/>
  <c r="BY426" i="6" s="1"/>
  <c r="BY477" i="6" s="1"/>
  <c r="BY528" i="6" s="1"/>
  <c r="BY579" i="6" s="1"/>
  <c r="BY630" i="6" s="1"/>
  <c r="BY681" i="6" s="1"/>
  <c r="BY732" i="6" s="1"/>
  <c r="BY783" i="6" s="1"/>
  <c r="BY834" i="6" s="1"/>
  <c r="BY885" i="6" s="1"/>
  <c r="BY936" i="6" s="1"/>
  <c r="BY987" i="6" s="1"/>
  <c r="BY1038" i="6" s="1"/>
  <c r="BY1089" i="6" s="1"/>
  <c r="BY1140" i="6" s="1"/>
  <c r="BY1191" i="6" s="1"/>
  <c r="BY1242" i="6" s="1"/>
  <c r="BY1293" i="6" s="1"/>
  <c r="BY1344" i="6" s="1"/>
  <c r="BT108" i="6"/>
  <c r="BT159" i="6" s="1"/>
  <c r="BT210" i="6" s="1"/>
  <c r="BT261" i="6" s="1"/>
  <c r="BT312" i="6" s="1"/>
  <c r="BT363" i="6" s="1"/>
  <c r="BT414" i="6" s="1"/>
  <c r="BT465" i="6" s="1"/>
  <c r="BT516" i="6" s="1"/>
  <c r="BT567" i="6" s="1"/>
  <c r="BT618" i="6" s="1"/>
  <c r="BT669" i="6" s="1"/>
  <c r="BT720" i="6" s="1"/>
  <c r="BT771" i="6" s="1"/>
  <c r="BT822" i="6" s="1"/>
  <c r="BT873" i="6" s="1"/>
  <c r="BT924" i="6" s="1"/>
  <c r="BT975" i="6" s="1"/>
  <c r="BT1026" i="6" s="1"/>
  <c r="BT1077" i="6" s="1"/>
  <c r="BT1128" i="6" s="1"/>
  <c r="BT1179" i="6" s="1"/>
  <c r="BT1230" i="6" s="1"/>
  <c r="BT1281" i="6" s="1"/>
  <c r="BT1332" i="6" s="1"/>
  <c r="BU160" i="6"/>
  <c r="BU211" i="6" s="1"/>
  <c r="BU262" i="6" s="1"/>
  <c r="BU313" i="6" s="1"/>
  <c r="BU364" i="6" s="1"/>
  <c r="BU415" i="6" s="1"/>
  <c r="BU466" i="6" s="1"/>
  <c r="BU517" i="6" s="1"/>
  <c r="BU568" i="6" s="1"/>
  <c r="BU619" i="6" s="1"/>
  <c r="BU670" i="6" s="1"/>
  <c r="BU721" i="6" s="1"/>
  <c r="BU772" i="6" s="1"/>
  <c r="BU823" i="6" s="1"/>
  <c r="BU874" i="6" s="1"/>
  <c r="BU925" i="6" s="1"/>
  <c r="BU976" i="6" s="1"/>
  <c r="BU1027" i="6" s="1"/>
  <c r="BU1078" i="6" s="1"/>
  <c r="BU1129" i="6" s="1"/>
  <c r="BU1180" i="6" s="1"/>
  <c r="BU1231" i="6" s="1"/>
  <c r="BU1282" i="6" s="1"/>
  <c r="BU1333" i="6" s="1"/>
  <c r="BU109" i="6"/>
  <c r="BV61" i="6"/>
  <c r="BV112" i="6" s="1"/>
  <c r="BV163" i="6" s="1"/>
  <c r="BV214" i="6" s="1"/>
  <c r="BV265" i="6" s="1"/>
  <c r="BV316" i="6" s="1"/>
  <c r="BV367" i="6" s="1"/>
  <c r="BV418" i="6" s="1"/>
  <c r="BV469" i="6" s="1"/>
  <c r="BV520" i="6" s="1"/>
  <c r="BV571" i="6" s="1"/>
  <c r="BV622" i="6" s="1"/>
  <c r="BV673" i="6" s="1"/>
  <c r="BV724" i="6" s="1"/>
  <c r="BV775" i="6" s="1"/>
  <c r="BV826" i="6" s="1"/>
  <c r="BV877" i="6" s="1"/>
  <c r="BV928" i="6" s="1"/>
  <c r="BV979" i="6" s="1"/>
  <c r="BV1030" i="6" s="1"/>
  <c r="BV1081" i="6" s="1"/>
  <c r="BV1132" i="6" s="1"/>
  <c r="BV1183" i="6" s="1"/>
  <c r="BV1234" i="6" s="1"/>
  <c r="BV1285" i="6" s="1"/>
  <c r="BV1336" i="6" s="1"/>
  <c r="BW108" i="6"/>
  <c r="BW159" i="6" s="1"/>
  <c r="BW210" i="6" s="1"/>
  <c r="BW261" i="6" s="1"/>
  <c r="BW312" i="6" s="1"/>
  <c r="BW363" i="6" s="1"/>
  <c r="BW414" i="6" s="1"/>
  <c r="BW465" i="6" s="1"/>
  <c r="BW516" i="6" s="1"/>
  <c r="BW567" i="6" s="1"/>
  <c r="BW618" i="6" s="1"/>
  <c r="BW669" i="6" s="1"/>
  <c r="BW720" i="6" s="1"/>
  <c r="BW771" i="6" s="1"/>
  <c r="BW822" i="6" s="1"/>
  <c r="BW873" i="6" s="1"/>
  <c r="BW924" i="6" s="1"/>
  <c r="BW975" i="6" s="1"/>
  <c r="BW1026" i="6" s="1"/>
  <c r="BW1077" i="6" s="1"/>
  <c r="BW1128" i="6" s="1"/>
  <c r="BW1179" i="6" s="1"/>
  <c r="BW1230" i="6" s="1"/>
  <c r="BW1281" i="6" s="1"/>
  <c r="BW1332" i="6" s="1"/>
  <c r="BU90" i="6"/>
  <c r="BU141" i="6" s="1"/>
  <c r="BU192" i="6" s="1"/>
  <c r="BU243" i="6" s="1"/>
  <c r="BU294" i="6" s="1"/>
  <c r="BU345" i="6" s="1"/>
  <c r="BU396" i="6" s="1"/>
  <c r="BU447" i="6" s="1"/>
  <c r="BU498" i="6" s="1"/>
  <c r="BU549" i="6" s="1"/>
  <c r="BU600" i="6" s="1"/>
  <c r="BU651" i="6" s="1"/>
  <c r="BU702" i="6" s="1"/>
  <c r="BU753" i="6" s="1"/>
  <c r="BU804" i="6" s="1"/>
  <c r="BU855" i="6" s="1"/>
  <c r="BU906" i="6" s="1"/>
  <c r="BU957" i="6" s="1"/>
  <c r="BU1008" i="6" s="1"/>
  <c r="BU1059" i="6" s="1"/>
  <c r="BU1110" i="6" s="1"/>
  <c r="BU1161" i="6" s="1"/>
  <c r="BU1212" i="6" s="1"/>
  <c r="BU1263" i="6" s="1"/>
  <c r="BU1314" i="6" s="1"/>
  <c r="BU1365" i="6" s="1"/>
  <c r="BY140" i="6"/>
  <c r="BY191" i="6" s="1"/>
  <c r="BY242" i="6" s="1"/>
  <c r="BY293" i="6" s="1"/>
  <c r="BY344" i="6" s="1"/>
  <c r="BY395" i="6" s="1"/>
  <c r="BY446" i="6" s="1"/>
  <c r="BY497" i="6" s="1"/>
  <c r="BY548" i="6" s="1"/>
  <c r="BY599" i="6" s="1"/>
  <c r="BY650" i="6" s="1"/>
  <c r="BY701" i="6" s="1"/>
  <c r="BY752" i="6" s="1"/>
  <c r="BY803" i="6" s="1"/>
  <c r="BY854" i="6" s="1"/>
  <c r="BY905" i="6" s="1"/>
  <c r="BY956" i="6" s="1"/>
  <c r="BY1007" i="6" s="1"/>
  <c r="BY1058" i="6" s="1"/>
  <c r="BY1109" i="6" s="1"/>
  <c r="BY1160" i="6" s="1"/>
  <c r="BY1211" i="6" s="1"/>
  <c r="BY1262" i="6" s="1"/>
  <c r="BY1313" i="6" s="1"/>
  <c r="BY1364" i="6" s="1"/>
  <c r="BY89" i="6"/>
  <c r="BU64" i="6"/>
  <c r="BU115" i="6" s="1"/>
  <c r="BU166" i="6" s="1"/>
  <c r="BU217" i="6" s="1"/>
  <c r="BU268" i="6" s="1"/>
  <c r="BU319" i="6" s="1"/>
  <c r="BU370" i="6" s="1"/>
  <c r="BU421" i="6" s="1"/>
  <c r="BU472" i="6" s="1"/>
  <c r="BU523" i="6" s="1"/>
  <c r="BU574" i="6" s="1"/>
  <c r="BU625" i="6" s="1"/>
  <c r="BU676" i="6" s="1"/>
  <c r="BU727" i="6" s="1"/>
  <c r="BU778" i="6" s="1"/>
  <c r="BU829" i="6" s="1"/>
  <c r="BU880" i="6" s="1"/>
  <c r="BU931" i="6" s="1"/>
  <c r="BU982" i="6" s="1"/>
  <c r="BU1033" i="6" s="1"/>
  <c r="BU1084" i="6" s="1"/>
  <c r="BU1135" i="6" s="1"/>
  <c r="BU1186" i="6" s="1"/>
  <c r="BU1237" i="6" s="1"/>
  <c r="BU1288" i="6" s="1"/>
  <c r="BU1339" i="6" s="1"/>
  <c r="BU108" i="6"/>
  <c r="BU159" i="6" s="1"/>
  <c r="BU210" i="6" s="1"/>
  <c r="BU261" i="6" s="1"/>
  <c r="BU312" i="6" s="1"/>
  <c r="BU363" i="6" s="1"/>
  <c r="BU414" i="6" s="1"/>
  <c r="BU465" i="6" s="1"/>
  <c r="BU516" i="6" s="1"/>
  <c r="BU567" i="6" s="1"/>
  <c r="BU618" i="6" s="1"/>
  <c r="BU669" i="6" s="1"/>
  <c r="BU720" i="6" s="1"/>
  <c r="BU771" i="6" s="1"/>
  <c r="BU822" i="6" s="1"/>
  <c r="BU873" i="6" s="1"/>
  <c r="BU924" i="6" s="1"/>
  <c r="BU975" i="6" s="1"/>
  <c r="BU1026" i="6" s="1"/>
  <c r="BU1077" i="6" s="1"/>
  <c r="BU1128" i="6" s="1"/>
  <c r="BU1179" i="6" s="1"/>
  <c r="BU1230" i="6" s="1"/>
  <c r="BU1281" i="6" s="1"/>
  <c r="BU1332" i="6" s="1"/>
  <c r="BT105" i="6"/>
  <c r="BT156" i="6" s="1"/>
  <c r="BT207" i="6" s="1"/>
  <c r="BT258" i="6" s="1"/>
  <c r="BT309" i="6" s="1"/>
  <c r="BT360" i="6" s="1"/>
  <c r="BT411" i="6" s="1"/>
  <c r="BT462" i="6" s="1"/>
  <c r="BT513" i="6" s="1"/>
  <c r="BT564" i="6" s="1"/>
  <c r="BT615" i="6" s="1"/>
  <c r="BT666" i="6" s="1"/>
  <c r="BT717" i="6" s="1"/>
  <c r="BT768" i="6" s="1"/>
  <c r="BT819" i="6" s="1"/>
  <c r="BT870" i="6" s="1"/>
  <c r="BT921" i="6" s="1"/>
  <c r="BT972" i="6" s="1"/>
  <c r="BT1023" i="6" s="1"/>
  <c r="BT1074" i="6" s="1"/>
  <c r="BT1125" i="6" s="1"/>
  <c r="BT1176" i="6" s="1"/>
  <c r="BT1227" i="6" s="1"/>
  <c r="BT1278" i="6" s="1"/>
  <c r="BT1329" i="6" s="1"/>
  <c r="BT1380" i="6" s="1"/>
  <c r="BY104" i="6"/>
  <c r="BY155" i="6" s="1"/>
  <c r="BY206" i="6" s="1"/>
  <c r="BY257" i="6" s="1"/>
  <c r="BY308" i="6" s="1"/>
  <c r="BY359" i="6" s="1"/>
  <c r="BY410" i="6" s="1"/>
  <c r="BY461" i="6" s="1"/>
  <c r="BY512" i="6" s="1"/>
  <c r="BY563" i="6" s="1"/>
  <c r="BY614" i="6" s="1"/>
  <c r="BY665" i="6" s="1"/>
  <c r="BY716" i="6" s="1"/>
  <c r="BY767" i="6" s="1"/>
  <c r="BY818" i="6" s="1"/>
  <c r="BY869" i="6" s="1"/>
  <c r="BY920" i="6" s="1"/>
  <c r="BY971" i="6" s="1"/>
  <c r="BY1022" i="6" s="1"/>
  <c r="BY1073" i="6" s="1"/>
  <c r="BY1124" i="6" s="1"/>
  <c r="BY1175" i="6" s="1"/>
  <c r="BY1226" i="6" s="1"/>
  <c r="BY1277" i="6" s="1"/>
  <c r="BY1328" i="6" s="1"/>
  <c r="BY1379" i="6" s="1"/>
  <c r="BV67" i="6"/>
  <c r="BV118" i="6" s="1"/>
  <c r="BV169" i="6" s="1"/>
  <c r="BV220" i="6" s="1"/>
  <c r="BV271" i="6" s="1"/>
  <c r="BV322" i="6" s="1"/>
  <c r="BV373" i="6" s="1"/>
  <c r="BV424" i="6" s="1"/>
  <c r="BV475" i="6" s="1"/>
  <c r="BV526" i="6" s="1"/>
  <c r="BV577" i="6" s="1"/>
  <c r="BV628" i="6" s="1"/>
  <c r="BV679" i="6" s="1"/>
  <c r="BV730" i="6" s="1"/>
  <c r="BV781" i="6" s="1"/>
  <c r="BV832" i="6" s="1"/>
  <c r="BV883" i="6" s="1"/>
  <c r="BV934" i="6" s="1"/>
  <c r="BV985" i="6" s="1"/>
  <c r="BV1036" i="6" s="1"/>
  <c r="BV1087" i="6" s="1"/>
  <c r="BV1138" i="6" s="1"/>
  <c r="BV1189" i="6" s="1"/>
  <c r="BV1240" i="6" s="1"/>
  <c r="BV1291" i="6" s="1"/>
  <c r="BV1342" i="6" s="1"/>
  <c r="BY74" i="6"/>
  <c r="BY125" i="6" s="1"/>
  <c r="BY176" i="6" s="1"/>
  <c r="BY227" i="6" s="1"/>
  <c r="BY278" i="6" s="1"/>
  <c r="BY329" i="6" s="1"/>
  <c r="BY380" i="6" s="1"/>
  <c r="BY431" i="6" s="1"/>
  <c r="BY482" i="6" s="1"/>
  <c r="BY533" i="6" s="1"/>
  <c r="BY584" i="6" s="1"/>
  <c r="BY635" i="6" s="1"/>
  <c r="BY686" i="6" s="1"/>
  <c r="BY737" i="6" s="1"/>
  <c r="BY788" i="6" s="1"/>
  <c r="BY839" i="6" s="1"/>
  <c r="BY890" i="6" s="1"/>
  <c r="BY941" i="6" s="1"/>
  <c r="BY992" i="6" s="1"/>
  <c r="BY1043" i="6" s="1"/>
  <c r="BY1094" i="6" s="1"/>
  <c r="BY1145" i="6" s="1"/>
  <c r="BY1196" i="6" s="1"/>
  <c r="BY1247" i="6" s="1"/>
  <c r="BY1298" i="6" s="1"/>
  <c r="BY1349" i="6" s="1"/>
  <c r="BT186" i="6"/>
  <c r="BT237" i="6" s="1"/>
  <c r="BT288" i="6" s="1"/>
  <c r="BT339" i="6" s="1"/>
  <c r="BT390" i="6" s="1"/>
  <c r="BT441" i="6" s="1"/>
  <c r="BT492" i="6" s="1"/>
  <c r="BT543" i="6" s="1"/>
  <c r="BT594" i="6" s="1"/>
  <c r="BT645" i="6" s="1"/>
  <c r="BT696" i="6" s="1"/>
  <c r="BT747" i="6" s="1"/>
  <c r="BT798" i="6" s="1"/>
  <c r="BT849" i="6" s="1"/>
  <c r="BT900" i="6" s="1"/>
  <c r="BT951" i="6" s="1"/>
  <c r="BT1002" i="6" s="1"/>
  <c r="BT1053" i="6" s="1"/>
  <c r="BT1104" i="6" s="1"/>
  <c r="BT1155" i="6" s="1"/>
  <c r="BT1206" i="6" s="1"/>
  <c r="BT1257" i="6" s="1"/>
  <c r="BT1308" i="6" s="1"/>
  <c r="BT1359" i="6" s="1"/>
  <c r="BX156" i="6"/>
  <c r="BX207" i="6" s="1"/>
  <c r="BX258" i="6" s="1"/>
  <c r="BX309" i="6" s="1"/>
  <c r="BX360" i="6" s="1"/>
  <c r="BX411" i="6" s="1"/>
  <c r="BX462" i="6" s="1"/>
  <c r="BX513" i="6" s="1"/>
  <c r="BX564" i="6" s="1"/>
  <c r="BX615" i="6" s="1"/>
  <c r="BX666" i="6" s="1"/>
  <c r="BX717" i="6" s="1"/>
  <c r="BX768" i="6" s="1"/>
  <c r="BX819" i="6" s="1"/>
  <c r="BX870" i="6" s="1"/>
  <c r="BX921" i="6" s="1"/>
  <c r="BX972" i="6" s="1"/>
  <c r="BX1023" i="6" s="1"/>
  <c r="BX1074" i="6" s="1"/>
  <c r="BX1125" i="6" s="1"/>
  <c r="BX1176" i="6" s="1"/>
  <c r="BX1227" i="6" s="1"/>
  <c r="BX1278" i="6" s="1"/>
  <c r="BX1329" i="6" s="1"/>
  <c r="BX1380" i="6" s="1"/>
  <c r="BT35" i="6"/>
  <c r="BT86" i="6" s="1"/>
  <c r="BT136" i="6"/>
  <c r="BT187" i="6" s="1"/>
  <c r="BT238" i="6" s="1"/>
  <c r="BT289" i="6" s="1"/>
  <c r="BT340" i="6" s="1"/>
  <c r="BT391" i="6" s="1"/>
  <c r="BT442" i="6" s="1"/>
  <c r="BT493" i="6" s="1"/>
  <c r="BT544" i="6" s="1"/>
  <c r="BT595" i="6" s="1"/>
  <c r="BT646" i="6" s="1"/>
  <c r="BT697" i="6" s="1"/>
  <c r="BT748" i="6" s="1"/>
  <c r="BT799" i="6" s="1"/>
  <c r="BT850" i="6" s="1"/>
  <c r="BT901" i="6" s="1"/>
  <c r="BT952" i="6" s="1"/>
  <c r="BT1003" i="6" s="1"/>
  <c r="BT1054" i="6" s="1"/>
  <c r="BT1105" i="6" s="1"/>
  <c r="BT1156" i="6" s="1"/>
  <c r="BT1207" i="6" s="1"/>
  <c r="BT1258" i="6" s="1"/>
  <c r="BT1309" i="6" s="1"/>
  <c r="BT1360" i="6" s="1"/>
  <c r="BT8" i="6"/>
  <c r="BT59" i="6" s="1"/>
  <c r="BT110" i="6" s="1"/>
  <c r="BT58" i="6"/>
  <c r="BW58" i="6"/>
  <c r="BY7" i="6"/>
  <c r="BY58" i="6" s="1"/>
  <c r="BT15" i="6"/>
  <c r="BT66" i="6" s="1"/>
  <c r="BT116" i="6"/>
  <c r="BT167" i="6" s="1"/>
  <c r="BT218" i="6" s="1"/>
  <c r="BT269" i="6" s="1"/>
  <c r="BT320" i="6" s="1"/>
  <c r="BT371" i="6" s="1"/>
  <c r="BT422" i="6" s="1"/>
  <c r="BT473" i="6" s="1"/>
  <c r="BT524" i="6" s="1"/>
  <c r="BT575" i="6" s="1"/>
  <c r="BT626" i="6" s="1"/>
  <c r="BT677" i="6" s="1"/>
  <c r="BT728" i="6" s="1"/>
  <c r="BT779" i="6" s="1"/>
  <c r="BT830" i="6" s="1"/>
  <c r="BT881" i="6" s="1"/>
  <c r="BT932" i="6" s="1"/>
  <c r="BT983" i="6" s="1"/>
  <c r="BT1034" i="6" s="1"/>
  <c r="BT1085" i="6" s="1"/>
  <c r="BT1136" i="6" s="1"/>
  <c r="BT1187" i="6" s="1"/>
  <c r="BT1238" i="6" s="1"/>
  <c r="BT1289" i="6" s="1"/>
  <c r="BT1340" i="6" s="1"/>
  <c r="BY13" i="6"/>
  <c r="BW115" i="6"/>
  <c r="BW166" i="6" s="1"/>
  <c r="BW217" i="6" s="1"/>
  <c r="BW268" i="6" s="1"/>
  <c r="BW319" i="6" s="1"/>
  <c r="BW370" i="6" s="1"/>
  <c r="BW421" i="6" s="1"/>
  <c r="BW472" i="6" s="1"/>
  <c r="BW523" i="6" s="1"/>
  <c r="BW574" i="6" s="1"/>
  <c r="BW625" i="6" s="1"/>
  <c r="BW676" i="6" s="1"/>
  <c r="BW727" i="6" s="1"/>
  <c r="BW778" i="6" s="1"/>
  <c r="BW829" i="6" s="1"/>
  <c r="BW880" i="6" s="1"/>
  <c r="BW931" i="6" s="1"/>
  <c r="BW982" i="6" s="1"/>
  <c r="BW1033" i="6" s="1"/>
  <c r="BW1084" i="6" s="1"/>
  <c r="BW1135" i="6" s="1"/>
  <c r="BW1186" i="6" s="1"/>
  <c r="BW1237" i="6" s="1"/>
  <c r="BW1288" i="6" s="1"/>
  <c r="BW1339" i="6" s="1"/>
  <c r="BY19" i="6"/>
  <c r="BW121" i="6"/>
  <c r="BW172" i="6" s="1"/>
  <c r="BW223" i="6" s="1"/>
  <c r="BW274" i="6" s="1"/>
  <c r="BW325" i="6" s="1"/>
  <c r="BW376" i="6" s="1"/>
  <c r="BW427" i="6" s="1"/>
  <c r="BW478" i="6" s="1"/>
  <c r="BW529" i="6" s="1"/>
  <c r="BW580" i="6" s="1"/>
  <c r="BW631" i="6" s="1"/>
  <c r="BW682" i="6" s="1"/>
  <c r="BW733" i="6" s="1"/>
  <c r="BW784" i="6" s="1"/>
  <c r="BW835" i="6" s="1"/>
  <c r="BW886" i="6" s="1"/>
  <c r="BW937" i="6" s="1"/>
  <c r="BW988" i="6" s="1"/>
  <c r="BW1039" i="6" s="1"/>
  <c r="BW1090" i="6" s="1"/>
  <c r="BW1141" i="6" s="1"/>
  <c r="BW1192" i="6" s="1"/>
  <c r="BW1243" i="6" s="1"/>
  <c r="BW1294" i="6" s="1"/>
  <c r="BW1345" i="6" s="1"/>
  <c r="BR6" i="6"/>
  <c r="BQ5" i="6"/>
  <c r="BS5" i="6" s="1"/>
  <c r="BY39" i="6"/>
  <c r="BW141" i="6"/>
  <c r="BW192" i="6" s="1"/>
  <c r="BW243" i="6" s="1"/>
  <c r="BW294" i="6" s="1"/>
  <c r="BW345" i="6" s="1"/>
  <c r="BW396" i="6" s="1"/>
  <c r="BW447" i="6" s="1"/>
  <c r="BW498" i="6" s="1"/>
  <c r="BW549" i="6" s="1"/>
  <c r="BW600" i="6" s="1"/>
  <c r="BW651" i="6" s="1"/>
  <c r="BW702" i="6" s="1"/>
  <c r="BW753" i="6" s="1"/>
  <c r="BW804" i="6" s="1"/>
  <c r="BW855" i="6" s="1"/>
  <c r="BW906" i="6" s="1"/>
  <c r="BW957" i="6" s="1"/>
  <c r="BW1008" i="6" s="1"/>
  <c r="BW1059" i="6" s="1"/>
  <c r="BW1110" i="6" s="1"/>
  <c r="BW1161" i="6" s="1"/>
  <c r="BW1212" i="6" s="1"/>
  <c r="BW1263" i="6" s="1"/>
  <c r="BW1314" i="6" s="1"/>
  <c r="BW1365" i="6" s="1"/>
  <c r="BV148" i="6"/>
  <c r="BV199" i="6" s="1"/>
  <c r="BV250" i="6" s="1"/>
  <c r="BV301" i="6" s="1"/>
  <c r="BV352" i="6" s="1"/>
  <c r="BV403" i="6" s="1"/>
  <c r="BV454" i="6" s="1"/>
  <c r="BV505" i="6" s="1"/>
  <c r="BV556" i="6" s="1"/>
  <c r="BV607" i="6" s="1"/>
  <c r="BV658" i="6" s="1"/>
  <c r="BV709" i="6" s="1"/>
  <c r="BV760" i="6" s="1"/>
  <c r="BV811" i="6" s="1"/>
  <c r="BV862" i="6" s="1"/>
  <c r="BV913" i="6" s="1"/>
  <c r="BV964" i="6" s="1"/>
  <c r="BV1015" i="6" s="1"/>
  <c r="BV1066" i="6" s="1"/>
  <c r="BV1117" i="6" s="1"/>
  <c r="BV1168" i="6" s="1"/>
  <c r="BV1219" i="6" s="1"/>
  <c r="BV1270" i="6" s="1"/>
  <c r="BV1321" i="6" s="1"/>
  <c r="BV1372" i="6" s="1"/>
  <c r="BV47" i="6"/>
  <c r="BV98" i="6" s="1"/>
  <c r="BU48" i="6" l="1"/>
  <c r="BU99" i="6" s="1"/>
  <c r="BY70" i="6"/>
  <c r="BY121" i="6" s="1"/>
  <c r="BY172" i="6" s="1"/>
  <c r="BY223" i="6" s="1"/>
  <c r="BY274" i="6" s="1"/>
  <c r="BY325" i="6" s="1"/>
  <c r="BY376" i="6" s="1"/>
  <c r="BY427" i="6" s="1"/>
  <c r="BY478" i="6" s="1"/>
  <c r="BY529" i="6" s="1"/>
  <c r="BY580" i="6" s="1"/>
  <c r="BY631" i="6" s="1"/>
  <c r="BY682" i="6" s="1"/>
  <c r="BY733" i="6" s="1"/>
  <c r="BY784" i="6" s="1"/>
  <c r="BY835" i="6" s="1"/>
  <c r="BY886" i="6" s="1"/>
  <c r="BY937" i="6" s="1"/>
  <c r="BY988" i="6" s="1"/>
  <c r="BY1039" i="6" s="1"/>
  <c r="BY1090" i="6" s="1"/>
  <c r="BY1141" i="6" s="1"/>
  <c r="BY1192" i="6" s="1"/>
  <c r="BY1243" i="6" s="1"/>
  <c r="BY1294" i="6" s="1"/>
  <c r="BY1345" i="6" s="1"/>
  <c r="BY67" i="6"/>
  <c r="BY118" i="6" s="1"/>
  <c r="BY169" i="6" s="1"/>
  <c r="BY220" i="6" s="1"/>
  <c r="BY271" i="6" s="1"/>
  <c r="BY322" i="6" s="1"/>
  <c r="BY373" i="6" s="1"/>
  <c r="BY424" i="6" s="1"/>
  <c r="BY475" i="6" s="1"/>
  <c r="BY526" i="6" s="1"/>
  <c r="BY577" i="6" s="1"/>
  <c r="BY628" i="6" s="1"/>
  <c r="BY679" i="6" s="1"/>
  <c r="BY730" i="6" s="1"/>
  <c r="BY781" i="6" s="1"/>
  <c r="BY832" i="6" s="1"/>
  <c r="BY883" i="6" s="1"/>
  <c r="BY934" i="6" s="1"/>
  <c r="BY985" i="6" s="1"/>
  <c r="BY1036" i="6" s="1"/>
  <c r="BY1087" i="6" s="1"/>
  <c r="BY1138" i="6" s="1"/>
  <c r="BY1189" i="6" s="1"/>
  <c r="BY1240" i="6" s="1"/>
  <c r="BY1291" i="6" s="1"/>
  <c r="BY1342" i="6" s="1"/>
  <c r="BY64" i="6"/>
  <c r="BY115" i="6" s="1"/>
  <c r="BY166" i="6" s="1"/>
  <c r="BY217" i="6" s="1"/>
  <c r="BY268" i="6" s="1"/>
  <c r="BY319" i="6" s="1"/>
  <c r="BY370" i="6" s="1"/>
  <c r="BY421" i="6" s="1"/>
  <c r="BY472" i="6" s="1"/>
  <c r="BY523" i="6" s="1"/>
  <c r="BY574" i="6" s="1"/>
  <c r="BY625" i="6" s="1"/>
  <c r="BY676" i="6" s="1"/>
  <c r="BY727" i="6" s="1"/>
  <c r="BY778" i="6" s="1"/>
  <c r="BY829" i="6" s="1"/>
  <c r="BY880" i="6" s="1"/>
  <c r="BY931" i="6" s="1"/>
  <c r="BY982" i="6" s="1"/>
  <c r="BY1033" i="6" s="1"/>
  <c r="BY1084" i="6" s="1"/>
  <c r="BY1135" i="6" s="1"/>
  <c r="BY1186" i="6" s="1"/>
  <c r="BY1237" i="6" s="1"/>
  <c r="BY1288" i="6" s="1"/>
  <c r="BY1339" i="6" s="1"/>
  <c r="BY90" i="6"/>
  <c r="BY141" i="6" s="1"/>
  <c r="BY192" i="6" s="1"/>
  <c r="BY243" i="6" s="1"/>
  <c r="BY294" i="6" s="1"/>
  <c r="BY345" i="6" s="1"/>
  <c r="BY396" i="6" s="1"/>
  <c r="BY447" i="6" s="1"/>
  <c r="BY498" i="6" s="1"/>
  <c r="BY549" i="6" s="1"/>
  <c r="BY600" i="6" s="1"/>
  <c r="BY651" i="6" s="1"/>
  <c r="BY702" i="6" s="1"/>
  <c r="BY753" i="6" s="1"/>
  <c r="BY804" i="6" s="1"/>
  <c r="BY855" i="6" s="1"/>
  <c r="BY906" i="6" s="1"/>
  <c r="BY957" i="6" s="1"/>
  <c r="BY1008" i="6" s="1"/>
  <c r="BY1059" i="6" s="1"/>
  <c r="BY1110" i="6" s="1"/>
  <c r="BY1161" i="6" s="1"/>
  <c r="BY1212" i="6" s="1"/>
  <c r="BY1263" i="6" s="1"/>
  <c r="BY1314" i="6" s="1"/>
  <c r="BY1365" i="6" s="1"/>
  <c r="BY105" i="6"/>
  <c r="BY156" i="6" s="1"/>
  <c r="BY207" i="6" s="1"/>
  <c r="BY258" i="6" s="1"/>
  <c r="BY309" i="6" s="1"/>
  <c r="BY360" i="6" s="1"/>
  <c r="BY411" i="6" s="1"/>
  <c r="BY462" i="6" s="1"/>
  <c r="BY513" i="6" s="1"/>
  <c r="BY564" i="6" s="1"/>
  <c r="BY615" i="6" s="1"/>
  <c r="BY666" i="6" s="1"/>
  <c r="BY717" i="6" s="1"/>
  <c r="BY768" i="6" s="1"/>
  <c r="BY819" i="6" s="1"/>
  <c r="BY870" i="6" s="1"/>
  <c r="BY921" i="6" s="1"/>
  <c r="BY972" i="6" s="1"/>
  <c r="BY1023" i="6" s="1"/>
  <c r="BY1074" i="6" s="1"/>
  <c r="BY1125" i="6" s="1"/>
  <c r="BY1176" i="6" s="1"/>
  <c r="BY1227" i="6" s="1"/>
  <c r="BY1278" i="6" s="1"/>
  <c r="BY1329" i="6" s="1"/>
  <c r="BY1380" i="6" s="1"/>
  <c r="BY61" i="6"/>
  <c r="BY112" i="6" s="1"/>
  <c r="BY163" i="6" s="1"/>
  <c r="BY214" i="6" s="1"/>
  <c r="BY265" i="6" s="1"/>
  <c r="BY316" i="6" s="1"/>
  <c r="BY367" i="6" s="1"/>
  <c r="BY418" i="6" s="1"/>
  <c r="BY469" i="6" s="1"/>
  <c r="BY520" i="6" s="1"/>
  <c r="BY571" i="6" s="1"/>
  <c r="BY622" i="6" s="1"/>
  <c r="BY673" i="6" s="1"/>
  <c r="BY724" i="6" s="1"/>
  <c r="BY775" i="6" s="1"/>
  <c r="BY826" i="6" s="1"/>
  <c r="BY877" i="6" s="1"/>
  <c r="BY928" i="6" s="1"/>
  <c r="BY979" i="6" s="1"/>
  <c r="BY1030" i="6" s="1"/>
  <c r="BY1081" i="6" s="1"/>
  <c r="BY1132" i="6" s="1"/>
  <c r="BY1183" i="6" s="1"/>
  <c r="BY1234" i="6" s="1"/>
  <c r="BY1285" i="6" s="1"/>
  <c r="BY1336" i="6" s="1"/>
  <c r="BY109" i="6"/>
  <c r="BY160" i="6" s="1"/>
  <c r="BY211" i="6" s="1"/>
  <c r="BY262" i="6" s="1"/>
  <c r="BY313" i="6" s="1"/>
  <c r="BY364" i="6" s="1"/>
  <c r="BY415" i="6" s="1"/>
  <c r="BY466" i="6" s="1"/>
  <c r="BY517" i="6" s="1"/>
  <c r="BY568" i="6" s="1"/>
  <c r="BY619" i="6" s="1"/>
  <c r="BY670" i="6" s="1"/>
  <c r="BY721" i="6" s="1"/>
  <c r="BY772" i="6" s="1"/>
  <c r="BY823" i="6" s="1"/>
  <c r="BY874" i="6" s="1"/>
  <c r="BY925" i="6" s="1"/>
  <c r="BY976" i="6" s="1"/>
  <c r="BY1027" i="6" s="1"/>
  <c r="BY1078" i="6" s="1"/>
  <c r="BY1129" i="6" s="1"/>
  <c r="BY1180" i="6" s="1"/>
  <c r="BY1231" i="6" s="1"/>
  <c r="BY1282" i="6" s="1"/>
  <c r="BY1333" i="6" s="1"/>
  <c r="BW160" i="6"/>
  <c r="BW211" i="6" s="1"/>
  <c r="BW262" i="6" s="1"/>
  <c r="BW313" i="6" s="1"/>
  <c r="BW364" i="6" s="1"/>
  <c r="BW415" i="6" s="1"/>
  <c r="BW466" i="6" s="1"/>
  <c r="BW517" i="6" s="1"/>
  <c r="BW568" i="6" s="1"/>
  <c r="BW619" i="6" s="1"/>
  <c r="BW670" i="6" s="1"/>
  <c r="BW721" i="6" s="1"/>
  <c r="BW772" i="6" s="1"/>
  <c r="BW823" i="6" s="1"/>
  <c r="BW874" i="6" s="1"/>
  <c r="BW925" i="6" s="1"/>
  <c r="BW976" i="6" s="1"/>
  <c r="BW1027" i="6" s="1"/>
  <c r="BW1078" i="6" s="1"/>
  <c r="BW1129" i="6" s="1"/>
  <c r="BW1180" i="6" s="1"/>
  <c r="BW1231" i="6" s="1"/>
  <c r="BW1282" i="6" s="1"/>
  <c r="BW1333" i="6" s="1"/>
  <c r="BW109" i="6"/>
  <c r="BT109" i="6"/>
  <c r="BT160" i="6" s="1"/>
  <c r="BT211" i="6" s="1"/>
  <c r="BT262" i="6" s="1"/>
  <c r="BT313" i="6" s="1"/>
  <c r="BT364" i="6" s="1"/>
  <c r="BT415" i="6" s="1"/>
  <c r="BT466" i="6" s="1"/>
  <c r="BT517" i="6" s="1"/>
  <c r="BT568" i="6" s="1"/>
  <c r="BT619" i="6" s="1"/>
  <c r="BT670" i="6" s="1"/>
  <c r="BT721" i="6" s="1"/>
  <c r="BT772" i="6" s="1"/>
  <c r="BT823" i="6" s="1"/>
  <c r="BT874" i="6" s="1"/>
  <c r="BT925" i="6" s="1"/>
  <c r="BT976" i="6" s="1"/>
  <c r="BT1027" i="6" s="1"/>
  <c r="BT1078" i="6" s="1"/>
  <c r="BT1129" i="6" s="1"/>
  <c r="BT1180" i="6" s="1"/>
  <c r="BT1231" i="6" s="1"/>
  <c r="BT1282" i="6" s="1"/>
  <c r="BT1333" i="6" s="1"/>
  <c r="BT137" i="6"/>
  <c r="BT188" i="6" s="1"/>
  <c r="BT239" i="6" s="1"/>
  <c r="BT290" i="6" s="1"/>
  <c r="BT341" i="6" s="1"/>
  <c r="BT392" i="6" s="1"/>
  <c r="BT443" i="6" s="1"/>
  <c r="BT494" i="6" s="1"/>
  <c r="BT545" i="6" s="1"/>
  <c r="BT596" i="6" s="1"/>
  <c r="BT647" i="6" s="1"/>
  <c r="BT698" i="6" s="1"/>
  <c r="BT749" i="6" s="1"/>
  <c r="BT800" i="6" s="1"/>
  <c r="BT851" i="6" s="1"/>
  <c r="BT902" i="6" s="1"/>
  <c r="BT953" i="6" s="1"/>
  <c r="BT1004" i="6" s="1"/>
  <c r="BT1055" i="6" s="1"/>
  <c r="BT1106" i="6" s="1"/>
  <c r="BT1157" i="6" s="1"/>
  <c r="BT1208" i="6" s="1"/>
  <c r="BT1259" i="6" s="1"/>
  <c r="BT1310" i="6" s="1"/>
  <c r="BT1361" i="6" s="1"/>
  <c r="BT36" i="6"/>
  <c r="BT87" i="6" s="1"/>
  <c r="BU49" i="6"/>
  <c r="BU100" i="6" s="1"/>
  <c r="BU150" i="6"/>
  <c r="BU201" i="6" s="1"/>
  <c r="BU252" i="6" s="1"/>
  <c r="BU303" i="6" s="1"/>
  <c r="BU354" i="6" s="1"/>
  <c r="BU405" i="6" s="1"/>
  <c r="BU456" i="6" s="1"/>
  <c r="BU507" i="6" s="1"/>
  <c r="BU558" i="6" s="1"/>
  <c r="BU609" i="6" s="1"/>
  <c r="BU660" i="6" s="1"/>
  <c r="BU711" i="6" s="1"/>
  <c r="BU762" i="6" s="1"/>
  <c r="BU813" i="6" s="1"/>
  <c r="BU864" i="6" s="1"/>
  <c r="BU915" i="6" s="1"/>
  <c r="BU966" i="6" s="1"/>
  <c r="BU1017" i="6" s="1"/>
  <c r="BU1068" i="6" s="1"/>
  <c r="BU1119" i="6" s="1"/>
  <c r="BU1170" i="6" s="1"/>
  <c r="BU1221" i="6" s="1"/>
  <c r="BU1272" i="6" s="1"/>
  <c r="BU1323" i="6" s="1"/>
  <c r="BU1374" i="6" s="1"/>
  <c r="BV48" i="6"/>
  <c r="BV99" i="6" s="1"/>
  <c r="BV149" i="6"/>
  <c r="BV200" i="6" s="1"/>
  <c r="BV251" i="6" s="1"/>
  <c r="BV302" i="6" s="1"/>
  <c r="BV353" i="6" s="1"/>
  <c r="BV404" i="6" s="1"/>
  <c r="BV455" i="6" s="1"/>
  <c r="BV506" i="6" s="1"/>
  <c r="BV557" i="6" s="1"/>
  <c r="BV608" i="6" s="1"/>
  <c r="BV659" i="6" s="1"/>
  <c r="BV710" i="6" s="1"/>
  <c r="BV761" i="6" s="1"/>
  <c r="BV812" i="6" s="1"/>
  <c r="BV863" i="6" s="1"/>
  <c r="BV914" i="6" s="1"/>
  <c r="BV965" i="6" s="1"/>
  <c r="BV1016" i="6" s="1"/>
  <c r="BV1067" i="6" s="1"/>
  <c r="BV1118" i="6" s="1"/>
  <c r="BV1169" i="6" s="1"/>
  <c r="BV1220" i="6" s="1"/>
  <c r="BV1271" i="6" s="1"/>
  <c r="BV1322" i="6" s="1"/>
  <c r="BV1373" i="6" s="1"/>
  <c r="BQ6" i="6"/>
  <c r="BS6" i="6" s="1"/>
  <c r="BR7" i="6"/>
  <c r="BT16" i="6"/>
  <c r="BT67" i="6" s="1"/>
  <c r="BT117" i="6"/>
  <c r="BT168" i="6" s="1"/>
  <c r="BT219" i="6" s="1"/>
  <c r="BT270" i="6" s="1"/>
  <c r="BT321" i="6" s="1"/>
  <c r="BT372" i="6" s="1"/>
  <c r="BT423" i="6" s="1"/>
  <c r="BT474" i="6" s="1"/>
  <c r="BT525" i="6" s="1"/>
  <c r="BT576" i="6" s="1"/>
  <c r="BT627" i="6" s="1"/>
  <c r="BT678" i="6" s="1"/>
  <c r="BT729" i="6" s="1"/>
  <c r="BT780" i="6" s="1"/>
  <c r="BT831" i="6" s="1"/>
  <c r="BT882" i="6" s="1"/>
  <c r="BT933" i="6" s="1"/>
  <c r="BT984" i="6" s="1"/>
  <c r="BT1035" i="6" s="1"/>
  <c r="BT1086" i="6" s="1"/>
  <c r="BT1137" i="6" s="1"/>
  <c r="BT1188" i="6" s="1"/>
  <c r="BT1239" i="6" s="1"/>
  <c r="BT1290" i="6" s="1"/>
  <c r="BT1341" i="6" s="1"/>
  <c r="BT9" i="6"/>
  <c r="BT60" i="6" s="1"/>
  <c r="BT111" i="6" s="1"/>
  <c r="BT161" i="6"/>
  <c r="BT212" i="6" s="1"/>
  <c r="BT263" i="6" s="1"/>
  <c r="BT314" i="6" s="1"/>
  <c r="BT365" i="6" s="1"/>
  <c r="BT416" i="6" s="1"/>
  <c r="BT467" i="6" s="1"/>
  <c r="BT518" i="6" s="1"/>
  <c r="BT569" i="6" s="1"/>
  <c r="BT620" i="6" s="1"/>
  <c r="BT671" i="6" s="1"/>
  <c r="BT722" i="6" s="1"/>
  <c r="BT773" i="6" s="1"/>
  <c r="BT824" i="6" s="1"/>
  <c r="BT875" i="6" s="1"/>
  <c r="BT926" i="6" s="1"/>
  <c r="BT977" i="6" s="1"/>
  <c r="BT1028" i="6" s="1"/>
  <c r="BT1079" i="6" s="1"/>
  <c r="BT1130" i="6" s="1"/>
  <c r="BT1181" i="6" s="1"/>
  <c r="BT1232" i="6" s="1"/>
  <c r="BT1283" i="6" s="1"/>
  <c r="BT1334" i="6" s="1"/>
  <c r="BU50" i="6" l="1"/>
  <c r="BU101" i="6" s="1"/>
  <c r="BU151" i="6"/>
  <c r="BU202" i="6" s="1"/>
  <c r="BU253" i="6" s="1"/>
  <c r="BU304" i="6" s="1"/>
  <c r="BU355" i="6" s="1"/>
  <c r="BU406" i="6" s="1"/>
  <c r="BU457" i="6" s="1"/>
  <c r="BU508" i="6" s="1"/>
  <c r="BU559" i="6" s="1"/>
  <c r="BU610" i="6" s="1"/>
  <c r="BU661" i="6" s="1"/>
  <c r="BU712" i="6" s="1"/>
  <c r="BU763" i="6" s="1"/>
  <c r="BU814" i="6" s="1"/>
  <c r="BU865" i="6" s="1"/>
  <c r="BU916" i="6" s="1"/>
  <c r="BU967" i="6" s="1"/>
  <c r="BU1018" i="6" s="1"/>
  <c r="BU1069" i="6" s="1"/>
  <c r="BU1120" i="6" s="1"/>
  <c r="BU1171" i="6" s="1"/>
  <c r="BU1222" i="6" s="1"/>
  <c r="BU1273" i="6" s="1"/>
  <c r="BU1324" i="6" s="1"/>
  <c r="BU1375" i="6" s="1"/>
  <c r="BT37" i="6"/>
  <c r="BT88" i="6" s="1"/>
  <c r="BT138" i="6"/>
  <c r="BT189" i="6" s="1"/>
  <c r="BT240" i="6" s="1"/>
  <c r="BT291" i="6" s="1"/>
  <c r="BT342" i="6" s="1"/>
  <c r="BT393" i="6" s="1"/>
  <c r="BT444" i="6" s="1"/>
  <c r="BT495" i="6" s="1"/>
  <c r="BT546" i="6" s="1"/>
  <c r="BT597" i="6" s="1"/>
  <c r="BT648" i="6" s="1"/>
  <c r="BT699" i="6" s="1"/>
  <c r="BT750" i="6" s="1"/>
  <c r="BT801" i="6" s="1"/>
  <c r="BT852" i="6" s="1"/>
  <c r="BT903" i="6" s="1"/>
  <c r="BT954" i="6" s="1"/>
  <c r="BT1005" i="6" s="1"/>
  <c r="BT1056" i="6" s="1"/>
  <c r="BT1107" i="6" s="1"/>
  <c r="BT1158" i="6" s="1"/>
  <c r="BT1209" i="6" s="1"/>
  <c r="BT1260" i="6" s="1"/>
  <c r="BT1311" i="6" s="1"/>
  <c r="BT1362" i="6" s="1"/>
  <c r="BQ7" i="6"/>
  <c r="BS7" i="6" s="1"/>
  <c r="BR8" i="6"/>
  <c r="BT17" i="6"/>
  <c r="BT68" i="6" s="1"/>
  <c r="BT118" i="6"/>
  <c r="BT169" i="6" s="1"/>
  <c r="BT220" i="6" s="1"/>
  <c r="BT271" i="6" s="1"/>
  <c r="BT322" i="6" s="1"/>
  <c r="BT373" i="6" s="1"/>
  <c r="BT424" i="6" s="1"/>
  <c r="BT475" i="6" s="1"/>
  <c r="BT526" i="6" s="1"/>
  <c r="BT577" i="6" s="1"/>
  <c r="BT628" i="6" s="1"/>
  <c r="BT679" i="6" s="1"/>
  <c r="BT730" i="6" s="1"/>
  <c r="BT781" i="6" s="1"/>
  <c r="BT832" i="6" s="1"/>
  <c r="BT883" i="6" s="1"/>
  <c r="BT934" i="6" s="1"/>
  <c r="BT985" i="6" s="1"/>
  <c r="BT1036" i="6" s="1"/>
  <c r="BT1087" i="6" s="1"/>
  <c r="BT1138" i="6" s="1"/>
  <c r="BT1189" i="6" s="1"/>
  <c r="BT1240" i="6" s="1"/>
  <c r="BT1291" i="6" s="1"/>
  <c r="BT1342" i="6" s="1"/>
  <c r="BT162" i="6"/>
  <c r="BT213" i="6" s="1"/>
  <c r="BT264" i="6" s="1"/>
  <c r="BT315" i="6" s="1"/>
  <c r="BT366" i="6" s="1"/>
  <c r="BT417" i="6" s="1"/>
  <c r="BT468" i="6" s="1"/>
  <c r="BT519" i="6" s="1"/>
  <c r="BT570" i="6" s="1"/>
  <c r="BT621" i="6" s="1"/>
  <c r="BT672" i="6" s="1"/>
  <c r="BT723" i="6" s="1"/>
  <c r="BT774" i="6" s="1"/>
  <c r="BT825" i="6" s="1"/>
  <c r="BT876" i="6" s="1"/>
  <c r="BT927" i="6" s="1"/>
  <c r="BT978" i="6" s="1"/>
  <c r="BT1029" i="6" s="1"/>
  <c r="BT1080" i="6" s="1"/>
  <c r="BT1131" i="6" s="1"/>
  <c r="BT1182" i="6" s="1"/>
  <c r="BT1233" i="6" s="1"/>
  <c r="BT1284" i="6" s="1"/>
  <c r="BT1335" i="6" s="1"/>
  <c r="BT10" i="6"/>
  <c r="BV49" i="6"/>
  <c r="BV100" i="6" s="1"/>
  <c r="BV150" i="6"/>
  <c r="BV201" i="6" s="1"/>
  <c r="BV252" i="6" s="1"/>
  <c r="BV303" i="6" s="1"/>
  <c r="BV354" i="6" s="1"/>
  <c r="BV405" i="6" s="1"/>
  <c r="BV456" i="6" s="1"/>
  <c r="BV507" i="6" s="1"/>
  <c r="BV558" i="6" s="1"/>
  <c r="BV609" i="6" s="1"/>
  <c r="BV660" i="6" s="1"/>
  <c r="BV711" i="6" s="1"/>
  <c r="BV762" i="6" s="1"/>
  <c r="BV813" i="6" s="1"/>
  <c r="BV864" i="6" s="1"/>
  <c r="BV915" i="6" s="1"/>
  <c r="BV966" i="6" s="1"/>
  <c r="BV1017" i="6" s="1"/>
  <c r="BV1068" i="6" s="1"/>
  <c r="BV1119" i="6" s="1"/>
  <c r="BV1170" i="6" s="1"/>
  <c r="BV1221" i="6" s="1"/>
  <c r="BV1272" i="6" s="1"/>
  <c r="BV1323" i="6" s="1"/>
  <c r="BV1374" i="6" s="1"/>
  <c r="H51" i="11"/>
  <c r="F51" i="11"/>
  <c r="H50" i="11"/>
  <c r="F50" i="11"/>
  <c r="H49" i="11"/>
  <c r="F49" i="11"/>
  <c r="H48" i="11"/>
  <c r="F48" i="11"/>
  <c r="H47" i="11"/>
  <c r="F47" i="11"/>
  <c r="H31" i="11"/>
  <c r="H46" i="11" s="1"/>
  <c r="F31" i="11"/>
  <c r="F46" i="11" s="1"/>
  <c r="H30" i="11"/>
  <c r="H45" i="11" s="1"/>
  <c r="F30" i="11"/>
  <c r="F45" i="11" s="1"/>
  <c r="AJ51" i="6"/>
  <c r="H51" i="6"/>
  <c r="AJ50" i="6"/>
  <c r="AJ49" i="6"/>
  <c r="AJ48" i="6"/>
  <c r="AJ47" i="6"/>
  <c r="F50" i="6"/>
  <c r="BX50" i="6" s="1"/>
  <c r="BX101" i="6" s="1"/>
  <c r="F49" i="6"/>
  <c r="BX49" i="6" s="1"/>
  <c r="BX100" i="6" s="1"/>
  <c r="H50" i="6"/>
  <c r="H49" i="6"/>
  <c r="H48" i="6"/>
  <c r="H47" i="6"/>
  <c r="F47" i="6"/>
  <c r="BX47" i="6" s="1"/>
  <c r="BX98" i="6" s="1"/>
  <c r="H31" i="6"/>
  <c r="H46" i="6" s="1"/>
  <c r="AJ31" i="6"/>
  <c r="AJ46" i="6" s="1"/>
  <c r="AJ30" i="6"/>
  <c r="AJ45" i="6" s="1"/>
  <c r="H30" i="6"/>
  <c r="H45" i="6" s="1"/>
  <c r="F30" i="6"/>
  <c r="BX30" i="6" s="1"/>
  <c r="BX81" i="6" s="1"/>
  <c r="BT61" i="6" l="1"/>
  <c r="BT112" i="6" s="1"/>
  <c r="BT163" i="6" s="1"/>
  <c r="BT214" i="6" s="1"/>
  <c r="BT265" i="6" s="1"/>
  <c r="BT316" i="6" s="1"/>
  <c r="BT367" i="6" s="1"/>
  <c r="BT418" i="6" s="1"/>
  <c r="BT469" i="6" s="1"/>
  <c r="BT520" i="6" s="1"/>
  <c r="BT571" i="6" s="1"/>
  <c r="BT622" i="6" s="1"/>
  <c r="BT673" i="6" s="1"/>
  <c r="BT724" i="6" s="1"/>
  <c r="BT775" i="6" s="1"/>
  <c r="BT826" i="6" s="1"/>
  <c r="BT877" i="6" s="1"/>
  <c r="BT928" i="6" s="1"/>
  <c r="BT979" i="6" s="1"/>
  <c r="BT1030" i="6" s="1"/>
  <c r="BT1081" i="6" s="1"/>
  <c r="BT1132" i="6" s="1"/>
  <c r="BT1183" i="6" s="1"/>
  <c r="BT1234" i="6" s="1"/>
  <c r="BT1285" i="6" s="1"/>
  <c r="BT1336" i="6" s="1"/>
  <c r="BT139" i="6"/>
  <c r="BT190" i="6" s="1"/>
  <c r="BT241" i="6" s="1"/>
  <c r="BT292" i="6" s="1"/>
  <c r="BT343" i="6" s="1"/>
  <c r="BT394" i="6" s="1"/>
  <c r="BT445" i="6" s="1"/>
  <c r="BT496" i="6" s="1"/>
  <c r="BT547" i="6" s="1"/>
  <c r="BT598" i="6" s="1"/>
  <c r="BT649" i="6" s="1"/>
  <c r="BT700" i="6" s="1"/>
  <c r="BT751" i="6" s="1"/>
  <c r="BT802" i="6" s="1"/>
  <c r="BT853" i="6" s="1"/>
  <c r="BT904" i="6" s="1"/>
  <c r="BT955" i="6" s="1"/>
  <c r="BT1006" i="6" s="1"/>
  <c r="BT1057" i="6" s="1"/>
  <c r="BT1108" i="6" s="1"/>
  <c r="BT1159" i="6" s="1"/>
  <c r="BT1210" i="6" s="1"/>
  <c r="BT1261" i="6" s="1"/>
  <c r="BT1312" i="6" s="1"/>
  <c r="BT1363" i="6" s="1"/>
  <c r="BT38" i="6"/>
  <c r="BT89" i="6" s="1"/>
  <c r="BU51" i="6"/>
  <c r="BU152" i="6"/>
  <c r="BU203" i="6" s="1"/>
  <c r="BU254" i="6" s="1"/>
  <c r="BU305" i="6" s="1"/>
  <c r="BU356" i="6" s="1"/>
  <c r="BU407" i="6" s="1"/>
  <c r="BU458" i="6" s="1"/>
  <c r="BU509" i="6" s="1"/>
  <c r="BU560" i="6" s="1"/>
  <c r="BU611" i="6" s="1"/>
  <c r="BU662" i="6" s="1"/>
  <c r="BU713" i="6" s="1"/>
  <c r="BU764" i="6" s="1"/>
  <c r="BU815" i="6" s="1"/>
  <c r="BU866" i="6" s="1"/>
  <c r="BU917" i="6" s="1"/>
  <c r="BU968" i="6" s="1"/>
  <c r="BU1019" i="6" s="1"/>
  <c r="BU1070" i="6" s="1"/>
  <c r="BU1121" i="6" s="1"/>
  <c r="BU1172" i="6" s="1"/>
  <c r="BU1223" i="6" s="1"/>
  <c r="BU1274" i="6" s="1"/>
  <c r="BU1325" i="6" s="1"/>
  <c r="BU1376" i="6" s="1"/>
  <c r="BX152" i="6"/>
  <c r="BX203" i="6" s="1"/>
  <c r="BX254" i="6" s="1"/>
  <c r="BX305" i="6" s="1"/>
  <c r="BX356" i="6" s="1"/>
  <c r="BX407" i="6" s="1"/>
  <c r="BX458" i="6" s="1"/>
  <c r="BX509" i="6" s="1"/>
  <c r="BX560" i="6" s="1"/>
  <c r="BX611" i="6" s="1"/>
  <c r="BX662" i="6" s="1"/>
  <c r="BX713" i="6" s="1"/>
  <c r="BX764" i="6" s="1"/>
  <c r="BX815" i="6" s="1"/>
  <c r="BX866" i="6" s="1"/>
  <c r="BX917" i="6" s="1"/>
  <c r="BX968" i="6" s="1"/>
  <c r="BX1019" i="6" s="1"/>
  <c r="BX1070" i="6" s="1"/>
  <c r="BX1121" i="6" s="1"/>
  <c r="BX1172" i="6" s="1"/>
  <c r="BX1223" i="6" s="1"/>
  <c r="BX1274" i="6" s="1"/>
  <c r="BX1325" i="6" s="1"/>
  <c r="BX1376" i="6" s="1"/>
  <c r="BY50" i="6"/>
  <c r="BV50" i="6"/>
  <c r="BV101" i="6" s="1"/>
  <c r="BV151" i="6"/>
  <c r="BV202" i="6" s="1"/>
  <c r="BV253" i="6" s="1"/>
  <c r="BV304" i="6" s="1"/>
  <c r="BV355" i="6" s="1"/>
  <c r="BV406" i="6" s="1"/>
  <c r="BV457" i="6" s="1"/>
  <c r="BV508" i="6" s="1"/>
  <c r="BV559" i="6" s="1"/>
  <c r="BV610" i="6" s="1"/>
  <c r="BV661" i="6" s="1"/>
  <c r="BV712" i="6" s="1"/>
  <c r="BV763" i="6" s="1"/>
  <c r="BV814" i="6" s="1"/>
  <c r="BV865" i="6" s="1"/>
  <c r="BV916" i="6" s="1"/>
  <c r="BV967" i="6" s="1"/>
  <c r="BV1018" i="6" s="1"/>
  <c r="BV1069" i="6" s="1"/>
  <c r="BV1120" i="6" s="1"/>
  <c r="BV1171" i="6" s="1"/>
  <c r="BV1222" i="6" s="1"/>
  <c r="BV1273" i="6" s="1"/>
  <c r="BV1324" i="6" s="1"/>
  <c r="BV1375" i="6" s="1"/>
  <c r="BX149" i="6"/>
  <c r="BX200" i="6" s="1"/>
  <c r="BX251" i="6" s="1"/>
  <c r="BX302" i="6" s="1"/>
  <c r="BX353" i="6" s="1"/>
  <c r="BX404" i="6" s="1"/>
  <c r="BX455" i="6" s="1"/>
  <c r="BX506" i="6" s="1"/>
  <c r="BX557" i="6" s="1"/>
  <c r="BX608" i="6" s="1"/>
  <c r="BX659" i="6" s="1"/>
  <c r="BX710" i="6" s="1"/>
  <c r="BX761" i="6" s="1"/>
  <c r="BX812" i="6" s="1"/>
  <c r="BX863" i="6" s="1"/>
  <c r="BX914" i="6" s="1"/>
  <c r="BX965" i="6" s="1"/>
  <c r="BX1016" i="6" s="1"/>
  <c r="BX1067" i="6" s="1"/>
  <c r="BX1118" i="6" s="1"/>
  <c r="BX1169" i="6" s="1"/>
  <c r="BX1220" i="6" s="1"/>
  <c r="BX1271" i="6" s="1"/>
  <c r="BX1322" i="6" s="1"/>
  <c r="BX1373" i="6" s="1"/>
  <c r="BY47" i="6"/>
  <c r="BX151" i="6"/>
  <c r="BX202" i="6" s="1"/>
  <c r="BX253" i="6" s="1"/>
  <c r="BX304" i="6" s="1"/>
  <c r="BX355" i="6" s="1"/>
  <c r="BX406" i="6" s="1"/>
  <c r="BX457" i="6" s="1"/>
  <c r="BX508" i="6" s="1"/>
  <c r="BX559" i="6" s="1"/>
  <c r="BX610" i="6" s="1"/>
  <c r="BX661" i="6" s="1"/>
  <c r="BX712" i="6" s="1"/>
  <c r="BX763" i="6" s="1"/>
  <c r="BX814" i="6" s="1"/>
  <c r="BX865" i="6" s="1"/>
  <c r="BX916" i="6" s="1"/>
  <c r="BX967" i="6" s="1"/>
  <c r="BX1018" i="6" s="1"/>
  <c r="BX1069" i="6" s="1"/>
  <c r="BX1120" i="6" s="1"/>
  <c r="BX1171" i="6" s="1"/>
  <c r="BX1222" i="6" s="1"/>
  <c r="BX1273" i="6" s="1"/>
  <c r="BX1324" i="6" s="1"/>
  <c r="BX1375" i="6" s="1"/>
  <c r="BY49" i="6"/>
  <c r="BQ8" i="6"/>
  <c r="BS8" i="6" s="1"/>
  <c r="BR9" i="6"/>
  <c r="BY30" i="6"/>
  <c r="BX132" i="6"/>
  <c r="BT119" i="6"/>
  <c r="BT170" i="6" s="1"/>
  <c r="BT221" i="6" s="1"/>
  <c r="BT272" i="6" s="1"/>
  <c r="BT323" i="6" s="1"/>
  <c r="BT374" i="6" s="1"/>
  <c r="BT425" i="6" s="1"/>
  <c r="BT476" i="6" s="1"/>
  <c r="BT527" i="6" s="1"/>
  <c r="BT578" i="6" s="1"/>
  <c r="BT629" i="6" s="1"/>
  <c r="BT680" i="6" s="1"/>
  <c r="BT731" i="6" s="1"/>
  <c r="BT782" i="6" s="1"/>
  <c r="BT833" i="6" s="1"/>
  <c r="BT884" i="6" s="1"/>
  <c r="BT935" i="6" s="1"/>
  <c r="BT986" i="6" s="1"/>
  <c r="BT1037" i="6" s="1"/>
  <c r="BT1088" i="6" s="1"/>
  <c r="BT1139" i="6" s="1"/>
  <c r="BT1190" i="6" s="1"/>
  <c r="BT1241" i="6" s="1"/>
  <c r="BT1292" i="6" s="1"/>
  <c r="BT1343" i="6" s="1"/>
  <c r="BT18" i="6"/>
  <c r="BT69" i="6" s="1"/>
  <c r="F51" i="6"/>
  <c r="BX51" i="6" s="1"/>
  <c r="BX102" i="6" s="1"/>
  <c r="F48" i="6"/>
  <c r="BX48" i="6" s="1"/>
  <c r="BX99" i="6" s="1"/>
  <c r="F31" i="6"/>
  <c r="BX31" i="6" s="1"/>
  <c r="BX82" i="6" s="1"/>
  <c r="F45" i="6"/>
  <c r="BX45" i="6" s="1"/>
  <c r="BX96" i="6" s="1"/>
  <c r="BY81" i="6" l="1"/>
  <c r="BY132" i="6" s="1"/>
  <c r="BY183" i="6" s="1"/>
  <c r="BY234" i="6" s="1"/>
  <c r="BY285" i="6" s="1"/>
  <c r="BY336" i="6" s="1"/>
  <c r="BY387" i="6" s="1"/>
  <c r="BY438" i="6" s="1"/>
  <c r="BY489" i="6" s="1"/>
  <c r="BY540" i="6" s="1"/>
  <c r="BY591" i="6" s="1"/>
  <c r="BY642" i="6" s="1"/>
  <c r="BY693" i="6" s="1"/>
  <c r="BY744" i="6" s="1"/>
  <c r="BY795" i="6" s="1"/>
  <c r="BY846" i="6" s="1"/>
  <c r="BY897" i="6" s="1"/>
  <c r="BY948" i="6" s="1"/>
  <c r="BY999" i="6" s="1"/>
  <c r="BY1050" i="6" s="1"/>
  <c r="BY1101" i="6" s="1"/>
  <c r="BY1152" i="6" s="1"/>
  <c r="BY1203" i="6" s="1"/>
  <c r="BY1254" i="6" s="1"/>
  <c r="BY1305" i="6" s="1"/>
  <c r="BY1356" i="6" s="1"/>
  <c r="BY101" i="6"/>
  <c r="BY152" i="6" s="1"/>
  <c r="BY203" i="6" s="1"/>
  <c r="BY254" i="6" s="1"/>
  <c r="BY305" i="6" s="1"/>
  <c r="BY356" i="6" s="1"/>
  <c r="BY407" i="6" s="1"/>
  <c r="BY458" i="6" s="1"/>
  <c r="BY509" i="6" s="1"/>
  <c r="BY560" i="6" s="1"/>
  <c r="BY611" i="6" s="1"/>
  <c r="BY662" i="6" s="1"/>
  <c r="BY713" i="6" s="1"/>
  <c r="BY764" i="6" s="1"/>
  <c r="BY815" i="6" s="1"/>
  <c r="BY866" i="6" s="1"/>
  <c r="BY917" i="6" s="1"/>
  <c r="BY968" i="6" s="1"/>
  <c r="BY1019" i="6" s="1"/>
  <c r="BY1070" i="6" s="1"/>
  <c r="BY1121" i="6" s="1"/>
  <c r="BY1172" i="6" s="1"/>
  <c r="BY1223" i="6" s="1"/>
  <c r="BY1274" i="6" s="1"/>
  <c r="BY1325" i="6" s="1"/>
  <c r="BY1376" i="6" s="1"/>
  <c r="BU102" i="6"/>
  <c r="BU153" i="6" s="1"/>
  <c r="BU204" i="6" s="1"/>
  <c r="BU255" i="6" s="1"/>
  <c r="BU306" i="6" s="1"/>
  <c r="BU357" i="6" s="1"/>
  <c r="BU408" i="6" s="1"/>
  <c r="BU459" i="6" s="1"/>
  <c r="BU510" i="6" s="1"/>
  <c r="BU561" i="6" s="1"/>
  <c r="BU612" i="6" s="1"/>
  <c r="BU663" i="6" s="1"/>
  <c r="BU714" i="6" s="1"/>
  <c r="BU765" i="6" s="1"/>
  <c r="BU816" i="6" s="1"/>
  <c r="BU867" i="6" s="1"/>
  <c r="BU918" i="6" s="1"/>
  <c r="BU969" i="6" s="1"/>
  <c r="BU1020" i="6" s="1"/>
  <c r="BU1071" i="6" s="1"/>
  <c r="BU1122" i="6" s="1"/>
  <c r="BU1173" i="6" s="1"/>
  <c r="BU1224" i="6" s="1"/>
  <c r="BU1275" i="6" s="1"/>
  <c r="BU1326" i="6" s="1"/>
  <c r="BU1377" i="6" s="1"/>
  <c r="BY98" i="6"/>
  <c r="BY149" i="6" s="1"/>
  <c r="BY200" i="6" s="1"/>
  <c r="BY251" i="6" s="1"/>
  <c r="BY302" i="6" s="1"/>
  <c r="BY353" i="6" s="1"/>
  <c r="BY404" i="6" s="1"/>
  <c r="BY455" i="6" s="1"/>
  <c r="BY506" i="6" s="1"/>
  <c r="BY557" i="6" s="1"/>
  <c r="BY608" i="6" s="1"/>
  <c r="BY659" i="6" s="1"/>
  <c r="BY710" i="6" s="1"/>
  <c r="BY761" i="6" s="1"/>
  <c r="BY812" i="6" s="1"/>
  <c r="BY863" i="6" s="1"/>
  <c r="BY914" i="6" s="1"/>
  <c r="BY965" i="6" s="1"/>
  <c r="BY1016" i="6" s="1"/>
  <c r="BY1067" i="6" s="1"/>
  <c r="BY1118" i="6" s="1"/>
  <c r="BY1169" i="6" s="1"/>
  <c r="BY1220" i="6" s="1"/>
  <c r="BY1271" i="6" s="1"/>
  <c r="BY1322" i="6" s="1"/>
  <c r="BY1373" i="6" s="1"/>
  <c r="BY100" i="6"/>
  <c r="BY151" i="6" s="1"/>
  <c r="BY202" i="6" s="1"/>
  <c r="BY253" i="6" s="1"/>
  <c r="BY304" i="6" s="1"/>
  <c r="BY355" i="6" s="1"/>
  <c r="BY406" i="6" s="1"/>
  <c r="BY457" i="6" s="1"/>
  <c r="BY508" i="6" s="1"/>
  <c r="BY559" i="6" s="1"/>
  <c r="BY610" i="6" s="1"/>
  <c r="BY661" i="6" s="1"/>
  <c r="BY712" i="6" s="1"/>
  <c r="BY763" i="6" s="1"/>
  <c r="BY814" i="6" s="1"/>
  <c r="BY865" i="6" s="1"/>
  <c r="BY916" i="6" s="1"/>
  <c r="BY967" i="6" s="1"/>
  <c r="BY1018" i="6" s="1"/>
  <c r="BY1069" i="6" s="1"/>
  <c r="BY1120" i="6" s="1"/>
  <c r="BY1171" i="6" s="1"/>
  <c r="BY1222" i="6" s="1"/>
  <c r="BY1273" i="6" s="1"/>
  <c r="BY1324" i="6" s="1"/>
  <c r="BY1375" i="6" s="1"/>
  <c r="BX183" i="6"/>
  <c r="BX234" i="6" s="1"/>
  <c r="BX285" i="6" s="1"/>
  <c r="BX336" i="6" s="1"/>
  <c r="BX387" i="6" s="1"/>
  <c r="BX438" i="6" s="1"/>
  <c r="BX489" i="6" s="1"/>
  <c r="BX540" i="6" s="1"/>
  <c r="BX591" i="6" s="1"/>
  <c r="BX642" i="6" s="1"/>
  <c r="BX693" i="6" s="1"/>
  <c r="BX744" i="6" s="1"/>
  <c r="BX795" i="6" s="1"/>
  <c r="BX846" i="6" s="1"/>
  <c r="BX897" i="6" s="1"/>
  <c r="BX948" i="6" s="1"/>
  <c r="BX999" i="6" s="1"/>
  <c r="BX1050" i="6" s="1"/>
  <c r="BX1101" i="6" s="1"/>
  <c r="BX1152" i="6" s="1"/>
  <c r="BX1203" i="6" s="1"/>
  <c r="BX1254" i="6" s="1"/>
  <c r="BX1305" i="6" s="1"/>
  <c r="BX1356" i="6" s="1"/>
  <c r="BT39" i="6"/>
  <c r="BT90" i="6" s="1"/>
  <c r="BT140" i="6"/>
  <c r="BT191" i="6" s="1"/>
  <c r="BT242" i="6" s="1"/>
  <c r="BT293" i="6" s="1"/>
  <c r="BT344" i="6" s="1"/>
  <c r="BT395" i="6" s="1"/>
  <c r="BT446" i="6" s="1"/>
  <c r="BT497" i="6" s="1"/>
  <c r="BT548" i="6" s="1"/>
  <c r="BT599" i="6" s="1"/>
  <c r="BT650" i="6" s="1"/>
  <c r="BT701" i="6" s="1"/>
  <c r="BT752" i="6" s="1"/>
  <c r="BT803" i="6" s="1"/>
  <c r="BT854" i="6" s="1"/>
  <c r="BT905" i="6" s="1"/>
  <c r="BT956" i="6" s="1"/>
  <c r="BT1007" i="6" s="1"/>
  <c r="BT1058" i="6" s="1"/>
  <c r="BT1109" i="6" s="1"/>
  <c r="BT1160" i="6" s="1"/>
  <c r="BT1211" i="6" s="1"/>
  <c r="BT1262" i="6" s="1"/>
  <c r="BT1313" i="6" s="1"/>
  <c r="BT1364" i="6" s="1"/>
  <c r="BX150" i="6"/>
  <c r="BX201" i="6" s="1"/>
  <c r="BX252" i="6" s="1"/>
  <c r="BX303" i="6" s="1"/>
  <c r="BX354" i="6" s="1"/>
  <c r="BX405" i="6" s="1"/>
  <c r="BX456" i="6" s="1"/>
  <c r="BX507" i="6" s="1"/>
  <c r="BX558" i="6" s="1"/>
  <c r="BX609" i="6" s="1"/>
  <c r="BX660" i="6" s="1"/>
  <c r="BX711" i="6" s="1"/>
  <c r="BX762" i="6" s="1"/>
  <c r="BX813" i="6" s="1"/>
  <c r="BX864" i="6" s="1"/>
  <c r="BX915" i="6" s="1"/>
  <c r="BX966" i="6" s="1"/>
  <c r="BX1017" i="6" s="1"/>
  <c r="BX1068" i="6" s="1"/>
  <c r="BX1119" i="6" s="1"/>
  <c r="BX1170" i="6" s="1"/>
  <c r="BX1221" i="6" s="1"/>
  <c r="BX1272" i="6" s="1"/>
  <c r="BX1323" i="6" s="1"/>
  <c r="BX1374" i="6" s="1"/>
  <c r="BY48" i="6"/>
  <c r="BT19" i="6"/>
  <c r="BT70" i="6" s="1"/>
  <c r="BT120" i="6"/>
  <c r="BT171" i="6" s="1"/>
  <c r="BT222" i="6" s="1"/>
  <c r="BT273" i="6" s="1"/>
  <c r="BT324" i="6" s="1"/>
  <c r="BT375" i="6" s="1"/>
  <c r="BT426" i="6" s="1"/>
  <c r="BT477" i="6" s="1"/>
  <c r="BT528" i="6" s="1"/>
  <c r="BT579" i="6" s="1"/>
  <c r="BT630" i="6" s="1"/>
  <c r="BT681" i="6" s="1"/>
  <c r="BT732" i="6" s="1"/>
  <c r="BT783" i="6" s="1"/>
  <c r="BT834" i="6" s="1"/>
  <c r="BT885" i="6" s="1"/>
  <c r="BT936" i="6" s="1"/>
  <c r="BT987" i="6" s="1"/>
  <c r="BT1038" i="6" s="1"/>
  <c r="BT1089" i="6" s="1"/>
  <c r="BT1140" i="6" s="1"/>
  <c r="BT1191" i="6" s="1"/>
  <c r="BT1242" i="6" s="1"/>
  <c r="BT1293" i="6" s="1"/>
  <c r="BT1344" i="6" s="1"/>
  <c r="BV51" i="6"/>
  <c r="BV152" i="6"/>
  <c r="BV203" i="6" s="1"/>
  <c r="BV254" i="6" s="1"/>
  <c r="BV305" i="6" s="1"/>
  <c r="BV356" i="6" s="1"/>
  <c r="BV407" i="6" s="1"/>
  <c r="BV458" i="6" s="1"/>
  <c r="BV509" i="6" s="1"/>
  <c r="BV560" i="6" s="1"/>
  <c r="BV611" i="6" s="1"/>
  <c r="BV662" i="6" s="1"/>
  <c r="BV713" i="6" s="1"/>
  <c r="BV764" i="6" s="1"/>
  <c r="BV815" i="6" s="1"/>
  <c r="BV866" i="6" s="1"/>
  <c r="BV917" i="6" s="1"/>
  <c r="BV968" i="6" s="1"/>
  <c r="BV1019" i="6" s="1"/>
  <c r="BV1070" i="6" s="1"/>
  <c r="BV1121" i="6" s="1"/>
  <c r="BV1172" i="6" s="1"/>
  <c r="BV1223" i="6" s="1"/>
  <c r="BV1274" i="6" s="1"/>
  <c r="BV1325" i="6" s="1"/>
  <c r="BV1376" i="6" s="1"/>
  <c r="BX153" i="6"/>
  <c r="BX204" i="6" s="1"/>
  <c r="BX255" i="6" s="1"/>
  <c r="BX306" i="6" s="1"/>
  <c r="BX357" i="6" s="1"/>
  <c r="BX408" i="6" s="1"/>
  <c r="BX459" i="6" s="1"/>
  <c r="BX510" i="6" s="1"/>
  <c r="BX561" i="6" s="1"/>
  <c r="BX612" i="6" s="1"/>
  <c r="BX663" i="6" s="1"/>
  <c r="BX714" i="6" s="1"/>
  <c r="BX765" i="6" s="1"/>
  <c r="BX816" i="6" s="1"/>
  <c r="BX867" i="6" s="1"/>
  <c r="BX918" i="6" s="1"/>
  <c r="BX969" i="6" s="1"/>
  <c r="BX1020" i="6" s="1"/>
  <c r="BX1071" i="6" s="1"/>
  <c r="BX1122" i="6" s="1"/>
  <c r="BX1173" i="6" s="1"/>
  <c r="BX1224" i="6" s="1"/>
  <c r="BX1275" i="6" s="1"/>
  <c r="BX1326" i="6" s="1"/>
  <c r="BX1377" i="6" s="1"/>
  <c r="BY51" i="6"/>
  <c r="BX147" i="6"/>
  <c r="BX198" i="6" s="1"/>
  <c r="BX249" i="6" s="1"/>
  <c r="BX300" i="6" s="1"/>
  <c r="BX351" i="6" s="1"/>
  <c r="BX402" i="6" s="1"/>
  <c r="BX453" i="6" s="1"/>
  <c r="BX504" i="6" s="1"/>
  <c r="BX555" i="6" s="1"/>
  <c r="BX606" i="6" s="1"/>
  <c r="BX657" i="6" s="1"/>
  <c r="BX708" i="6" s="1"/>
  <c r="BX759" i="6" s="1"/>
  <c r="BX810" i="6" s="1"/>
  <c r="BX861" i="6" s="1"/>
  <c r="BX912" i="6" s="1"/>
  <c r="BX963" i="6" s="1"/>
  <c r="BX1014" i="6" s="1"/>
  <c r="BX1065" i="6" s="1"/>
  <c r="BX1116" i="6" s="1"/>
  <c r="BX1167" i="6" s="1"/>
  <c r="BX1218" i="6" s="1"/>
  <c r="BX1269" i="6" s="1"/>
  <c r="BX1320" i="6" s="1"/>
  <c r="BX1371" i="6" s="1"/>
  <c r="BY45" i="6"/>
  <c r="BX133" i="6"/>
  <c r="BY31" i="6"/>
  <c r="BQ9" i="6"/>
  <c r="BS9" i="6" s="1"/>
  <c r="BR10" i="6"/>
  <c r="F46" i="6"/>
  <c r="BX46" i="6" s="1"/>
  <c r="BX97" i="6" s="1"/>
  <c r="BY102" i="6" l="1"/>
  <c r="BY153" i="6" s="1"/>
  <c r="BY204" i="6" s="1"/>
  <c r="BY255" i="6" s="1"/>
  <c r="BY306" i="6" s="1"/>
  <c r="BY357" i="6" s="1"/>
  <c r="BY408" i="6" s="1"/>
  <c r="BY459" i="6" s="1"/>
  <c r="BY510" i="6" s="1"/>
  <c r="BY561" i="6" s="1"/>
  <c r="BY612" i="6" s="1"/>
  <c r="BY663" i="6" s="1"/>
  <c r="BY714" i="6" s="1"/>
  <c r="BY765" i="6" s="1"/>
  <c r="BY816" i="6" s="1"/>
  <c r="BY867" i="6" s="1"/>
  <c r="BY918" i="6" s="1"/>
  <c r="BY969" i="6" s="1"/>
  <c r="BY1020" i="6" s="1"/>
  <c r="BY1071" i="6" s="1"/>
  <c r="BY1122" i="6" s="1"/>
  <c r="BY1173" i="6" s="1"/>
  <c r="BY1224" i="6" s="1"/>
  <c r="BY1275" i="6" s="1"/>
  <c r="BY1326" i="6" s="1"/>
  <c r="BY1377" i="6" s="1"/>
  <c r="BY82" i="6"/>
  <c r="BY133" i="6" s="1"/>
  <c r="BY184" i="6" s="1"/>
  <c r="BY235" i="6" s="1"/>
  <c r="BY286" i="6" s="1"/>
  <c r="BY337" i="6" s="1"/>
  <c r="BY388" i="6" s="1"/>
  <c r="BY439" i="6" s="1"/>
  <c r="BY490" i="6" s="1"/>
  <c r="BY541" i="6" s="1"/>
  <c r="BY592" i="6" s="1"/>
  <c r="BY643" i="6" s="1"/>
  <c r="BY694" i="6" s="1"/>
  <c r="BY745" i="6" s="1"/>
  <c r="BY796" i="6" s="1"/>
  <c r="BY847" i="6" s="1"/>
  <c r="BY898" i="6" s="1"/>
  <c r="BY949" i="6" s="1"/>
  <c r="BY1000" i="6" s="1"/>
  <c r="BY1051" i="6" s="1"/>
  <c r="BY1102" i="6" s="1"/>
  <c r="BY1153" i="6" s="1"/>
  <c r="BY1204" i="6" s="1"/>
  <c r="BY1255" i="6" s="1"/>
  <c r="BY1306" i="6" s="1"/>
  <c r="BY1357" i="6" s="1"/>
  <c r="BY96" i="6"/>
  <c r="BY147" i="6" s="1"/>
  <c r="BY198" i="6" s="1"/>
  <c r="BY249" i="6" s="1"/>
  <c r="BY300" i="6" s="1"/>
  <c r="BY351" i="6" s="1"/>
  <c r="BY402" i="6" s="1"/>
  <c r="BY453" i="6" s="1"/>
  <c r="BY504" i="6" s="1"/>
  <c r="BY555" i="6" s="1"/>
  <c r="BY606" i="6" s="1"/>
  <c r="BY657" i="6" s="1"/>
  <c r="BY708" i="6" s="1"/>
  <c r="BY759" i="6" s="1"/>
  <c r="BY810" i="6" s="1"/>
  <c r="BY861" i="6" s="1"/>
  <c r="BY912" i="6" s="1"/>
  <c r="BY963" i="6" s="1"/>
  <c r="BY1014" i="6" s="1"/>
  <c r="BY1065" i="6" s="1"/>
  <c r="BY1116" i="6" s="1"/>
  <c r="BY1167" i="6" s="1"/>
  <c r="BY1218" i="6" s="1"/>
  <c r="BY1269" i="6" s="1"/>
  <c r="BY1320" i="6" s="1"/>
  <c r="BY1371" i="6" s="1"/>
  <c r="BY99" i="6"/>
  <c r="BY150" i="6" s="1"/>
  <c r="BY201" i="6" s="1"/>
  <c r="BY252" i="6" s="1"/>
  <c r="BY303" i="6" s="1"/>
  <c r="BY354" i="6" s="1"/>
  <c r="BY405" i="6" s="1"/>
  <c r="BY456" i="6" s="1"/>
  <c r="BY507" i="6" s="1"/>
  <c r="BY558" i="6" s="1"/>
  <c r="BY609" i="6" s="1"/>
  <c r="BY660" i="6" s="1"/>
  <c r="BY711" i="6" s="1"/>
  <c r="BY762" i="6" s="1"/>
  <c r="BY813" i="6" s="1"/>
  <c r="BY864" i="6" s="1"/>
  <c r="BY915" i="6" s="1"/>
  <c r="BY966" i="6" s="1"/>
  <c r="BY1017" i="6" s="1"/>
  <c r="BY1068" i="6" s="1"/>
  <c r="BY1119" i="6" s="1"/>
  <c r="BY1170" i="6" s="1"/>
  <c r="BY1221" i="6" s="1"/>
  <c r="BY1272" i="6" s="1"/>
  <c r="BY1323" i="6" s="1"/>
  <c r="BY1374" i="6" s="1"/>
  <c r="BV153" i="6"/>
  <c r="BV204" i="6" s="1"/>
  <c r="BV255" i="6" s="1"/>
  <c r="BV306" i="6" s="1"/>
  <c r="BV357" i="6" s="1"/>
  <c r="BV408" i="6" s="1"/>
  <c r="BV459" i="6" s="1"/>
  <c r="BV510" i="6" s="1"/>
  <c r="BV561" i="6" s="1"/>
  <c r="BV612" i="6" s="1"/>
  <c r="BV663" i="6" s="1"/>
  <c r="BV714" i="6" s="1"/>
  <c r="BV765" i="6" s="1"/>
  <c r="BV816" i="6" s="1"/>
  <c r="BV867" i="6" s="1"/>
  <c r="BV918" i="6" s="1"/>
  <c r="BV969" i="6" s="1"/>
  <c r="BV1020" i="6" s="1"/>
  <c r="BV1071" i="6" s="1"/>
  <c r="BV1122" i="6" s="1"/>
  <c r="BV1173" i="6" s="1"/>
  <c r="BV1224" i="6" s="1"/>
  <c r="BV1275" i="6" s="1"/>
  <c r="BV1326" i="6" s="1"/>
  <c r="BV1377" i="6" s="1"/>
  <c r="BV102" i="6"/>
  <c r="BX184" i="6"/>
  <c r="BX235" i="6" s="1"/>
  <c r="BX286" i="6" s="1"/>
  <c r="BX337" i="6" s="1"/>
  <c r="BX388" i="6" s="1"/>
  <c r="BX439" i="6" s="1"/>
  <c r="BX490" i="6" s="1"/>
  <c r="BX541" i="6" s="1"/>
  <c r="BX592" i="6" s="1"/>
  <c r="BX643" i="6" s="1"/>
  <c r="BX694" i="6" s="1"/>
  <c r="BX745" i="6" s="1"/>
  <c r="BX796" i="6" s="1"/>
  <c r="BX847" i="6" s="1"/>
  <c r="BX898" i="6" s="1"/>
  <c r="BX949" i="6" s="1"/>
  <c r="BX1000" i="6" s="1"/>
  <c r="BX1051" i="6" s="1"/>
  <c r="BX1102" i="6" s="1"/>
  <c r="BX1153" i="6" s="1"/>
  <c r="BX1204" i="6" s="1"/>
  <c r="BX1255" i="6" s="1"/>
  <c r="BX1306" i="6" s="1"/>
  <c r="BX1357" i="6" s="1"/>
  <c r="BT40" i="6"/>
  <c r="BT91" i="6" s="1"/>
  <c r="BT141" i="6"/>
  <c r="BT192" i="6" s="1"/>
  <c r="BT243" i="6" s="1"/>
  <c r="BT294" i="6" s="1"/>
  <c r="BT345" i="6" s="1"/>
  <c r="BT396" i="6" s="1"/>
  <c r="BT447" i="6" s="1"/>
  <c r="BT498" i="6" s="1"/>
  <c r="BT549" i="6" s="1"/>
  <c r="BT600" i="6" s="1"/>
  <c r="BT651" i="6" s="1"/>
  <c r="BT702" i="6" s="1"/>
  <c r="BT753" i="6" s="1"/>
  <c r="BT804" i="6" s="1"/>
  <c r="BT855" i="6" s="1"/>
  <c r="BT906" i="6" s="1"/>
  <c r="BT957" i="6" s="1"/>
  <c r="BT1008" i="6" s="1"/>
  <c r="BT1059" i="6" s="1"/>
  <c r="BT1110" i="6" s="1"/>
  <c r="BT1161" i="6" s="1"/>
  <c r="BT1212" i="6" s="1"/>
  <c r="BT1263" i="6" s="1"/>
  <c r="BT1314" i="6" s="1"/>
  <c r="BT1365" i="6" s="1"/>
  <c r="BQ10" i="6"/>
  <c r="BS10" i="6" s="1"/>
  <c r="BR11" i="6"/>
  <c r="BX148" i="6"/>
  <c r="BX199" i="6" s="1"/>
  <c r="BX250" i="6" s="1"/>
  <c r="BX301" i="6" s="1"/>
  <c r="BX352" i="6" s="1"/>
  <c r="BX403" i="6" s="1"/>
  <c r="BX454" i="6" s="1"/>
  <c r="BX505" i="6" s="1"/>
  <c r="BX556" i="6" s="1"/>
  <c r="BX607" i="6" s="1"/>
  <c r="BX658" i="6" s="1"/>
  <c r="BX709" i="6" s="1"/>
  <c r="BX760" i="6" s="1"/>
  <c r="BX811" i="6" s="1"/>
  <c r="BX862" i="6" s="1"/>
  <c r="BX913" i="6" s="1"/>
  <c r="BX964" i="6" s="1"/>
  <c r="BX1015" i="6" s="1"/>
  <c r="BX1066" i="6" s="1"/>
  <c r="BX1117" i="6" s="1"/>
  <c r="BX1168" i="6" s="1"/>
  <c r="BX1219" i="6" s="1"/>
  <c r="BX1270" i="6" s="1"/>
  <c r="BX1321" i="6" s="1"/>
  <c r="BX1372" i="6" s="1"/>
  <c r="BY46" i="6"/>
  <c r="BT20" i="6"/>
  <c r="BT71" i="6" s="1"/>
  <c r="BT121" i="6"/>
  <c r="BT172" i="6" s="1"/>
  <c r="BT223" i="6" s="1"/>
  <c r="BT274" i="6" s="1"/>
  <c r="BT325" i="6" s="1"/>
  <c r="BT376" i="6" s="1"/>
  <c r="BT427" i="6" s="1"/>
  <c r="BT478" i="6" s="1"/>
  <c r="BT529" i="6" s="1"/>
  <c r="BT580" i="6" s="1"/>
  <c r="BT631" i="6" s="1"/>
  <c r="BT682" i="6" s="1"/>
  <c r="BT733" i="6" s="1"/>
  <c r="BT784" i="6" s="1"/>
  <c r="BT835" i="6" s="1"/>
  <c r="BT886" i="6" s="1"/>
  <c r="BT937" i="6" s="1"/>
  <c r="BT988" i="6" s="1"/>
  <c r="BT1039" i="6" s="1"/>
  <c r="BT1090" i="6" s="1"/>
  <c r="BT1141" i="6" s="1"/>
  <c r="BT1192" i="6" s="1"/>
  <c r="BT1243" i="6" s="1"/>
  <c r="BT1294" i="6" s="1"/>
  <c r="BT1345" i="6" s="1"/>
  <c r="BY97" i="6" l="1"/>
  <c r="BY148" i="6" s="1"/>
  <c r="BY199" i="6" s="1"/>
  <c r="BY250" i="6" s="1"/>
  <c r="BY301" i="6" s="1"/>
  <c r="BY352" i="6" s="1"/>
  <c r="BY403" i="6" s="1"/>
  <c r="BY454" i="6" s="1"/>
  <c r="BY505" i="6" s="1"/>
  <c r="BY556" i="6" s="1"/>
  <c r="BY607" i="6" s="1"/>
  <c r="BY658" i="6" s="1"/>
  <c r="BY709" i="6" s="1"/>
  <c r="BY760" i="6" s="1"/>
  <c r="BY811" i="6" s="1"/>
  <c r="BY862" i="6" s="1"/>
  <c r="BY913" i="6" s="1"/>
  <c r="BY964" i="6" s="1"/>
  <c r="BY1015" i="6" s="1"/>
  <c r="BY1066" i="6" s="1"/>
  <c r="BY1117" i="6" s="1"/>
  <c r="BY1168" i="6" s="1"/>
  <c r="BY1219" i="6" s="1"/>
  <c r="BY1270" i="6" s="1"/>
  <c r="BY1321" i="6" s="1"/>
  <c r="BY1372" i="6" s="1"/>
  <c r="BT142" i="6"/>
  <c r="BT193" i="6" s="1"/>
  <c r="BT244" i="6" s="1"/>
  <c r="BT295" i="6" s="1"/>
  <c r="BT346" i="6" s="1"/>
  <c r="BT397" i="6" s="1"/>
  <c r="BT448" i="6" s="1"/>
  <c r="BT499" i="6" s="1"/>
  <c r="BT550" i="6" s="1"/>
  <c r="BT601" i="6" s="1"/>
  <c r="BT652" i="6" s="1"/>
  <c r="BT703" i="6" s="1"/>
  <c r="BT754" i="6" s="1"/>
  <c r="BT805" i="6" s="1"/>
  <c r="BT856" i="6" s="1"/>
  <c r="BT907" i="6" s="1"/>
  <c r="BT958" i="6" s="1"/>
  <c r="BT1009" i="6" s="1"/>
  <c r="BT1060" i="6" s="1"/>
  <c r="BT1111" i="6" s="1"/>
  <c r="BT1162" i="6" s="1"/>
  <c r="BT1213" i="6" s="1"/>
  <c r="BT1264" i="6" s="1"/>
  <c r="BT1315" i="6" s="1"/>
  <c r="BT1366" i="6" s="1"/>
  <c r="BT41" i="6"/>
  <c r="BT92" i="6" s="1"/>
  <c r="BQ11" i="6"/>
  <c r="BS11" i="6" s="1"/>
  <c r="BR12" i="6"/>
  <c r="BT21" i="6"/>
  <c r="BT72" i="6" s="1"/>
  <c r="BT122" i="6"/>
  <c r="BT173" i="6" s="1"/>
  <c r="BT224" i="6" s="1"/>
  <c r="BT275" i="6" s="1"/>
  <c r="BT326" i="6" s="1"/>
  <c r="BT377" i="6" s="1"/>
  <c r="BT428" i="6" s="1"/>
  <c r="BT479" i="6" s="1"/>
  <c r="BT530" i="6" s="1"/>
  <c r="BT581" i="6" s="1"/>
  <c r="BT632" i="6" s="1"/>
  <c r="BT683" i="6" s="1"/>
  <c r="BT734" i="6" s="1"/>
  <c r="BT785" i="6" s="1"/>
  <c r="BT836" i="6" s="1"/>
  <c r="BT887" i="6" s="1"/>
  <c r="BT938" i="6" s="1"/>
  <c r="BT989" i="6" s="1"/>
  <c r="BT1040" i="6" s="1"/>
  <c r="BT1091" i="6" s="1"/>
  <c r="BT1142" i="6" s="1"/>
  <c r="BT1193" i="6" s="1"/>
  <c r="BT1244" i="6" s="1"/>
  <c r="BT1295" i="6" s="1"/>
  <c r="BT1346" i="6" s="1"/>
  <c r="BD29" i="6"/>
  <c r="AQ29" i="6"/>
  <c r="AM29" i="6"/>
  <c r="BJ29" i="6"/>
  <c r="AP29" i="6"/>
  <c r="AZ29" i="6"/>
  <c r="BA29" i="6"/>
  <c r="BB29" i="6"/>
  <c r="BG29" i="6"/>
  <c r="AU29" i="6"/>
  <c r="AO29" i="6"/>
  <c r="AX29" i="6"/>
  <c r="BH29" i="6"/>
  <c r="BI29" i="6"/>
  <c r="AV29" i="6"/>
  <c r="BC29" i="6"/>
  <c r="AW29" i="6"/>
  <c r="BF29" i="6"/>
  <c r="AK29" i="6"/>
  <c r="AL29" i="6"/>
  <c r="AN29" i="6"/>
  <c r="BK29" i="6"/>
  <c r="AY29" i="6"/>
  <c r="BE29" i="6"/>
  <c r="AR29" i="6"/>
  <c r="AS29" i="6"/>
  <c r="AT29" i="6"/>
  <c r="BG44" i="6"/>
  <c r="BB44" i="6"/>
  <c r="AS44" i="6"/>
  <c r="AY44" i="6"/>
  <c r="BK44" i="6"/>
  <c r="BD44" i="6"/>
  <c r="BJ44" i="6"/>
  <c r="BI44" i="6"/>
  <c r="AW44" i="6"/>
  <c r="AN44" i="6"/>
  <c r="AM44" i="6"/>
  <c r="BH44" i="6"/>
  <c r="AP44" i="6"/>
  <c r="AZ44" i="6"/>
  <c r="AV44" i="6"/>
  <c r="AU44" i="6"/>
  <c r="AX44" i="6"/>
  <c r="AK44" i="6"/>
  <c r="AO44" i="6"/>
  <c r="BC44" i="6"/>
  <c r="AR44" i="6"/>
  <c r="BF44" i="6"/>
  <c r="BA44" i="6"/>
  <c r="BE44" i="6"/>
  <c r="AL44" i="6"/>
  <c r="AT44" i="6"/>
  <c r="AQ44" i="6"/>
  <c r="BA36" i="6"/>
  <c r="AT36" i="6"/>
  <c r="BG36" i="6"/>
  <c r="BC36" i="6"/>
  <c r="AS36" i="6"/>
  <c r="AP36" i="6"/>
  <c r="AV36" i="6"/>
  <c r="AR36" i="6"/>
  <c r="BI36" i="6"/>
  <c r="BJ36" i="6"/>
  <c r="AX36" i="6"/>
  <c r="BE36" i="6"/>
  <c r="AO36" i="6"/>
  <c r="BB36" i="6"/>
  <c r="AM36" i="6"/>
  <c r="AQ36" i="6"/>
  <c r="AY36" i="6"/>
  <c r="AL36" i="6"/>
  <c r="BH36" i="6"/>
  <c r="AN36" i="6"/>
  <c r="BD36" i="6"/>
  <c r="AK36" i="6"/>
  <c r="BF36" i="6"/>
  <c r="BK36" i="6"/>
  <c r="AW36" i="6"/>
  <c r="AZ36" i="6"/>
  <c r="AU36" i="6"/>
  <c r="BT42" i="6" l="1"/>
  <c r="BT93" i="6" s="1"/>
  <c r="BT143" i="6"/>
  <c r="BT194" i="6" s="1"/>
  <c r="BT245" i="6" s="1"/>
  <c r="BT296" i="6" s="1"/>
  <c r="BT347" i="6" s="1"/>
  <c r="BT398" i="6" s="1"/>
  <c r="BT449" i="6" s="1"/>
  <c r="BT500" i="6" s="1"/>
  <c r="BT551" i="6" s="1"/>
  <c r="BT602" i="6" s="1"/>
  <c r="BT653" i="6" s="1"/>
  <c r="BT704" i="6" s="1"/>
  <c r="BT755" i="6" s="1"/>
  <c r="BT806" i="6" s="1"/>
  <c r="BT857" i="6" s="1"/>
  <c r="BT908" i="6" s="1"/>
  <c r="BT959" i="6" s="1"/>
  <c r="BT1010" i="6" s="1"/>
  <c r="BT1061" i="6" s="1"/>
  <c r="BT1112" i="6" s="1"/>
  <c r="BT1163" i="6" s="1"/>
  <c r="BT1214" i="6" s="1"/>
  <c r="BT1265" i="6" s="1"/>
  <c r="BT1316" i="6" s="1"/>
  <c r="BT1367" i="6" s="1"/>
  <c r="BR13" i="6"/>
  <c r="BQ12" i="6"/>
  <c r="BS12" i="6" s="1"/>
  <c r="BT123" i="6"/>
  <c r="BT174" i="6" s="1"/>
  <c r="BT225" i="6" s="1"/>
  <c r="BT276" i="6" s="1"/>
  <c r="BT327" i="6" s="1"/>
  <c r="BT378" i="6" s="1"/>
  <c r="BT429" i="6" s="1"/>
  <c r="BT480" i="6" s="1"/>
  <c r="BT531" i="6" s="1"/>
  <c r="BT582" i="6" s="1"/>
  <c r="BT633" i="6" s="1"/>
  <c r="BT684" i="6" s="1"/>
  <c r="BT735" i="6" s="1"/>
  <c r="BT786" i="6" s="1"/>
  <c r="BT837" i="6" s="1"/>
  <c r="BT888" i="6" s="1"/>
  <c r="BT939" i="6" s="1"/>
  <c r="BT990" i="6" s="1"/>
  <c r="BT1041" i="6" s="1"/>
  <c r="BT1092" i="6" s="1"/>
  <c r="BT1143" i="6" s="1"/>
  <c r="BT1194" i="6" s="1"/>
  <c r="BT1245" i="6" s="1"/>
  <c r="BT1296" i="6" s="1"/>
  <c r="BT1347" i="6" s="1"/>
  <c r="BT22" i="6"/>
  <c r="BT73" i="6" s="1"/>
  <c r="BE52" i="6"/>
  <c r="BD52" i="6"/>
  <c r="AM52" i="6"/>
  <c r="BI52" i="6"/>
  <c r="BA52" i="6"/>
  <c r="BG52" i="6"/>
  <c r="AY52" i="6"/>
  <c r="BT43" i="6" l="1"/>
  <c r="BT94" i="6" s="1"/>
  <c r="BT144" i="6"/>
  <c r="BT195" i="6" s="1"/>
  <c r="BT246" i="6" s="1"/>
  <c r="BT297" i="6" s="1"/>
  <c r="BT348" i="6" s="1"/>
  <c r="BT399" i="6" s="1"/>
  <c r="BT450" i="6" s="1"/>
  <c r="BT501" i="6" s="1"/>
  <c r="BT552" i="6" s="1"/>
  <c r="BT603" i="6" s="1"/>
  <c r="BT654" i="6" s="1"/>
  <c r="BT705" i="6" s="1"/>
  <c r="BT756" i="6" s="1"/>
  <c r="BT807" i="6" s="1"/>
  <c r="BT858" i="6" s="1"/>
  <c r="BT909" i="6" s="1"/>
  <c r="BT960" i="6" s="1"/>
  <c r="BT1011" i="6" s="1"/>
  <c r="BT1062" i="6" s="1"/>
  <c r="BT1113" i="6" s="1"/>
  <c r="BT1164" i="6" s="1"/>
  <c r="BT1215" i="6" s="1"/>
  <c r="BT1266" i="6" s="1"/>
  <c r="BT1317" i="6" s="1"/>
  <c r="BT1368" i="6" s="1"/>
  <c r="BT23" i="6"/>
  <c r="BT74" i="6" s="1"/>
  <c r="BT124" i="6"/>
  <c r="BT175" i="6" s="1"/>
  <c r="BT226" i="6" s="1"/>
  <c r="BT277" i="6" s="1"/>
  <c r="BT328" i="6" s="1"/>
  <c r="BT379" i="6" s="1"/>
  <c r="BT430" i="6" s="1"/>
  <c r="BT481" i="6" s="1"/>
  <c r="BT532" i="6" s="1"/>
  <c r="BT583" i="6" s="1"/>
  <c r="BT634" i="6" s="1"/>
  <c r="BT685" i="6" s="1"/>
  <c r="BT736" i="6" s="1"/>
  <c r="BT787" i="6" s="1"/>
  <c r="BT838" i="6" s="1"/>
  <c r="BT889" i="6" s="1"/>
  <c r="BT940" i="6" s="1"/>
  <c r="BT991" i="6" s="1"/>
  <c r="BT1042" i="6" s="1"/>
  <c r="BT1093" i="6" s="1"/>
  <c r="BT1144" i="6" s="1"/>
  <c r="BT1195" i="6" s="1"/>
  <c r="BT1246" i="6" s="1"/>
  <c r="BT1297" i="6" s="1"/>
  <c r="BT1348" i="6" s="1"/>
  <c r="BQ13" i="6"/>
  <c r="BS13" i="6" s="1"/>
  <c r="BR14" i="6"/>
  <c r="AO43" i="6"/>
  <c r="AS43" i="6"/>
  <c r="BE43" i="6"/>
  <c r="AV43" i="6"/>
  <c r="AK43" i="6"/>
  <c r="AT43" i="6"/>
  <c r="AR43" i="6"/>
  <c r="BB43" i="6"/>
  <c r="BH43" i="6"/>
  <c r="BB33" i="6"/>
  <c r="AO52" i="6"/>
  <c r="AU52" i="6"/>
  <c r="AL52" i="6"/>
  <c r="AK52" i="6"/>
  <c r="BC52" i="6"/>
  <c r="AT52" i="6"/>
  <c r="AX52" i="6"/>
  <c r="AZ52" i="6"/>
  <c r="BK52" i="6"/>
  <c r="BB52" i="6"/>
  <c r="AR52" i="6"/>
  <c r="BF52" i="6"/>
  <c r="BH52" i="6"/>
  <c r="AV52" i="6"/>
  <c r="BJ52" i="6"/>
  <c r="AN52" i="6"/>
  <c r="AP52" i="6"/>
  <c r="AW52" i="6"/>
  <c r="AQ52" i="6"/>
  <c r="AS52" i="6"/>
  <c r="BJ33" i="6"/>
  <c r="AS33" i="6"/>
  <c r="BC43" i="6"/>
  <c r="AX43" i="6"/>
  <c r="BK43" i="6"/>
  <c r="AP43" i="6"/>
  <c r="AQ43" i="6"/>
  <c r="AL43" i="6"/>
  <c r="AU43" i="6"/>
  <c r="BF43" i="6"/>
  <c r="AY43" i="6"/>
  <c r="BJ43" i="6"/>
  <c r="AN43" i="6"/>
  <c r="BG43" i="6"/>
  <c r="AZ43" i="6"/>
  <c r="BA43" i="6"/>
  <c r="BD43" i="6"/>
  <c r="BI43" i="6"/>
  <c r="AW43" i="6"/>
  <c r="AM43" i="6"/>
  <c r="AP32" i="6"/>
  <c r="BT44" i="6" l="1"/>
  <c r="BT95" i="6" s="1"/>
  <c r="BT145" i="6"/>
  <c r="BT196" i="6" s="1"/>
  <c r="BT247" i="6" s="1"/>
  <c r="BT298" i="6" s="1"/>
  <c r="BT349" i="6" s="1"/>
  <c r="BT400" i="6" s="1"/>
  <c r="BT451" i="6" s="1"/>
  <c r="BT502" i="6" s="1"/>
  <c r="BT553" i="6" s="1"/>
  <c r="BT604" i="6" s="1"/>
  <c r="BT655" i="6" s="1"/>
  <c r="BT706" i="6" s="1"/>
  <c r="BT757" i="6" s="1"/>
  <c r="BT808" i="6" s="1"/>
  <c r="BT859" i="6" s="1"/>
  <c r="BT910" i="6" s="1"/>
  <c r="BT961" i="6" s="1"/>
  <c r="BT1012" i="6" s="1"/>
  <c r="BT1063" i="6" s="1"/>
  <c r="BT1114" i="6" s="1"/>
  <c r="BT1165" i="6" s="1"/>
  <c r="BT1216" i="6" s="1"/>
  <c r="BT1267" i="6" s="1"/>
  <c r="BT1318" i="6" s="1"/>
  <c r="BT1369" i="6" s="1"/>
  <c r="BQ14" i="6"/>
  <c r="BS14" i="6" s="1"/>
  <c r="BR15" i="6"/>
  <c r="BD33" i="6"/>
  <c r="BA33" i="6"/>
  <c r="AN33" i="6"/>
  <c r="AY33" i="6"/>
  <c r="AU33" i="6"/>
  <c r="AR33" i="6"/>
  <c r="BT24" i="6"/>
  <c r="BT75" i="6" s="1"/>
  <c r="BT125" i="6"/>
  <c r="BT176" i="6" s="1"/>
  <c r="BT227" i="6" s="1"/>
  <c r="BT278" i="6" s="1"/>
  <c r="BT329" i="6" s="1"/>
  <c r="BT380" i="6" s="1"/>
  <c r="BT431" i="6" s="1"/>
  <c r="BT482" i="6" s="1"/>
  <c r="BT533" i="6" s="1"/>
  <c r="BT584" i="6" s="1"/>
  <c r="BT635" i="6" s="1"/>
  <c r="BT686" i="6" s="1"/>
  <c r="BT737" i="6" s="1"/>
  <c r="BT788" i="6" s="1"/>
  <c r="BT839" i="6" s="1"/>
  <c r="BT890" i="6" s="1"/>
  <c r="BT941" i="6" s="1"/>
  <c r="BT992" i="6" s="1"/>
  <c r="BT1043" i="6" s="1"/>
  <c r="BT1094" i="6" s="1"/>
  <c r="BT1145" i="6" s="1"/>
  <c r="BT1196" i="6" s="1"/>
  <c r="BT1247" i="6" s="1"/>
  <c r="BT1298" i="6" s="1"/>
  <c r="BT1349" i="6" s="1"/>
  <c r="BZ12" i="6"/>
  <c r="BZ11" i="6" l="1"/>
  <c r="BT45" i="6"/>
  <c r="BT96" i="6" s="1"/>
  <c r="BT146" i="6"/>
  <c r="BT197" i="6" s="1"/>
  <c r="BT248" i="6" s="1"/>
  <c r="BT299" i="6" s="1"/>
  <c r="BT350" i="6" s="1"/>
  <c r="BT401" i="6" s="1"/>
  <c r="BT452" i="6" s="1"/>
  <c r="BT503" i="6" s="1"/>
  <c r="BT554" i="6" s="1"/>
  <c r="BT605" i="6" s="1"/>
  <c r="BT656" i="6" s="1"/>
  <c r="BT707" i="6" s="1"/>
  <c r="BT758" i="6" s="1"/>
  <c r="BT809" i="6" s="1"/>
  <c r="BT860" i="6" s="1"/>
  <c r="BT911" i="6" s="1"/>
  <c r="BT962" i="6" s="1"/>
  <c r="BT1013" i="6" s="1"/>
  <c r="BT1064" i="6" s="1"/>
  <c r="BT1115" i="6" s="1"/>
  <c r="BT1166" i="6" s="1"/>
  <c r="BT1217" i="6" s="1"/>
  <c r="BT1268" i="6" s="1"/>
  <c r="BT1319" i="6" s="1"/>
  <c r="BT1370" i="6" s="1"/>
  <c r="BT25" i="6"/>
  <c r="BT76" i="6" s="1"/>
  <c r="BT126" i="6"/>
  <c r="BT177" i="6" s="1"/>
  <c r="BT228" i="6" s="1"/>
  <c r="BT279" i="6" s="1"/>
  <c r="BT330" i="6" s="1"/>
  <c r="BT381" i="6" s="1"/>
  <c r="BT432" i="6" s="1"/>
  <c r="BT483" i="6" s="1"/>
  <c r="BT534" i="6" s="1"/>
  <c r="BT585" i="6" s="1"/>
  <c r="BT636" i="6" s="1"/>
  <c r="BT687" i="6" s="1"/>
  <c r="BT738" i="6" s="1"/>
  <c r="BT789" i="6" s="1"/>
  <c r="BT840" i="6" s="1"/>
  <c r="BT891" i="6" s="1"/>
  <c r="BT942" i="6" s="1"/>
  <c r="BT993" i="6" s="1"/>
  <c r="BT1044" i="6" s="1"/>
  <c r="BT1095" i="6" s="1"/>
  <c r="BT1146" i="6" s="1"/>
  <c r="BT1197" i="6" s="1"/>
  <c r="BT1248" i="6" s="1"/>
  <c r="BT1299" i="6" s="1"/>
  <c r="BT1350" i="6" s="1"/>
  <c r="BQ15" i="6"/>
  <c r="BS15" i="6" s="1"/>
  <c r="BR16" i="6"/>
  <c r="BT46" i="6" l="1"/>
  <c r="BT97" i="6" s="1"/>
  <c r="BT147" i="6"/>
  <c r="BT198" i="6" s="1"/>
  <c r="BT249" i="6" s="1"/>
  <c r="BT300" i="6" s="1"/>
  <c r="BT351" i="6" s="1"/>
  <c r="BT402" i="6" s="1"/>
  <c r="BT453" i="6" s="1"/>
  <c r="BT504" i="6" s="1"/>
  <c r="BT555" i="6" s="1"/>
  <c r="BT606" i="6" s="1"/>
  <c r="BT657" i="6" s="1"/>
  <c r="BT708" i="6" s="1"/>
  <c r="BT759" i="6" s="1"/>
  <c r="BT810" i="6" s="1"/>
  <c r="BT861" i="6" s="1"/>
  <c r="BT912" i="6" s="1"/>
  <c r="BT963" i="6" s="1"/>
  <c r="BT1014" i="6" s="1"/>
  <c r="BT1065" i="6" s="1"/>
  <c r="BT1116" i="6" s="1"/>
  <c r="BT1167" i="6" s="1"/>
  <c r="BT1218" i="6" s="1"/>
  <c r="BT1269" i="6" s="1"/>
  <c r="BT1320" i="6" s="1"/>
  <c r="BT1371" i="6" s="1"/>
  <c r="BZ13" i="6"/>
  <c r="BR17" i="6"/>
  <c r="BQ16" i="6"/>
  <c r="BS16" i="6" s="1"/>
  <c r="BT127" i="6"/>
  <c r="BT178" i="6" s="1"/>
  <c r="BT229" i="6" s="1"/>
  <c r="BT280" i="6" s="1"/>
  <c r="BT331" i="6" s="1"/>
  <c r="BT382" i="6" s="1"/>
  <c r="BT433" i="6" s="1"/>
  <c r="BT484" i="6" s="1"/>
  <c r="BT535" i="6" s="1"/>
  <c r="BT586" i="6" s="1"/>
  <c r="BT637" i="6" s="1"/>
  <c r="BT688" i="6" s="1"/>
  <c r="BT739" i="6" s="1"/>
  <c r="BT790" i="6" s="1"/>
  <c r="BT841" i="6" s="1"/>
  <c r="BT892" i="6" s="1"/>
  <c r="BT943" i="6" s="1"/>
  <c r="BT994" i="6" s="1"/>
  <c r="BT1045" i="6" s="1"/>
  <c r="BT1096" i="6" s="1"/>
  <c r="BT1147" i="6" s="1"/>
  <c r="BT1198" i="6" s="1"/>
  <c r="BT1249" i="6" s="1"/>
  <c r="BT1300" i="6" s="1"/>
  <c r="BT1351" i="6" s="1"/>
  <c r="BT26" i="6"/>
  <c r="BT77" i="6" s="1"/>
  <c r="AY30" i="6"/>
  <c r="BC30" i="6"/>
  <c r="AN30" i="6"/>
  <c r="BD30" i="6"/>
  <c r="AX27" i="6"/>
  <c r="AX20" i="6"/>
  <c r="AP27" i="6"/>
  <c r="AP20" i="6"/>
  <c r="BG27" i="6"/>
  <c r="BG20" i="6"/>
  <c r="AW27" i="6"/>
  <c r="AW20" i="6"/>
  <c r="AO27" i="6"/>
  <c r="AO20" i="6"/>
  <c r="AY27" i="6"/>
  <c r="AY20" i="6"/>
  <c r="AK27" i="6"/>
  <c r="AK20" i="6"/>
  <c r="AU27" i="6"/>
  <c r="AU20" i="6"/>
  <c r="AM27" i="6"/>
  <c r="AM20" i="6"/>
  <c r="BF27" i="6"/>
  <c r="BF20" i="6"/>
  <c r="BE27" i="6"/>
  <c r="BE20" i="6"/>
  <c r="BD27" i="6"/>
  <c r="BD20" i="6"/>
  <c r="AV27" i="6"/>
  <c r="AV20" i="6"/>
  <c r="AN27" i="6"/>
  <c r="AN20" i="6"/>
  <c r="BK27" i="6"/>
  <c r="BK20" i="6"/>
  <c r="BC27" i="6"/>
  <c r="BC20" i="6"/>
  <c r="BJ27" i="6"/>
  <c r="BJ20" i="6"/>
  <c r="BB27" i="6"/>
  <c r="BB20" i="6"/>
  <c r="AT27" i="6"/>
  <c r="AT20" i="6"/>
  <c r="AL27" i="6"/>
  <c r="AL20" i="6"/>
  <c r="BI27" i="6"/>
  <c r="BI20" i="6"/>
  <c r="BA27" i="6"/>
  <c r="BA20" i="6"/>
  <c r="AS27" i="6"/>
  <c r="AS20" i="6"/>
  <c r="AQ27" i="6"/>
  <c r="AQ20" i="6"/>
  <c r="BH27" i="6"/>
  <c r="BH20" i="6"/>
  <c r="AZ27" i="6"/>
  <c r="AZ20" i="6"/>
  <c r="AR27" i="6"/>
  <c r="AR20" i="6"/>
  <c r="AP38" i="6"/>
  <c r="AX38" i="6"/>
  <c r="BF38" i="6"/>
  <c r="AQ38" i="6"/>
  <c r="AY38" i="6"/>
  <c r="BG38" i="6"/>
  <c r="AW38" i="6"/>
  <c r="AR38" i="6"/>
  <c r="AZ38" i="6"/>
  <c r="BH38" i="6"/>
  <c r="AK38" i="6"/>
  <c r="AS38" i="6"/>
  <c r="BA38" i="6"/>
  <c r="BI38" i="6"/>
  <c r="AO38" i="6"/>
  <c r="AL38" i="6"/>
  <c r="AT38" i="6"/>
  <c r="BB38" i="6"/>
  <c r="BJ38" i="6"/>
  <c r="AM38" i="6"/>
  <c r="AU38" i="6"/>
  <c r="BC38" i="6"/>
  <c r="BK38" i="6"/>
  <c r="AN38" i="6"/>
  <c r="AV38" i="6"/>
  <c r="BD38" i="6"/>
  <c r="BE38" i="6"/>
  <c r="AO12" i="6"/>
  <c r="AY9" i="6"/>
  <c r="AN9" i="6"/>
  <c r="BC9" i="6"/>
  <c r="BD9" i="6"/>
  <c r="BC6" i="6"/>
  <c r="AN6" i="6"/>
  <c r="BD6" i="6"/>
  <c r="AY6" i="6"/>
  <c r="BT47" i="6" l="1"/>
  <c r="BT98" i="6" s="1"/>
  <c r="BT148" i="6"/>
  <c r="BT199" i="6" s="1"/>
  <c r="BT250" i="6" s="1"/>
  <c r="BT301" i="6" s="1"/>
  <c r="BT352" i="6" s="1"/>
  <c r="BT403" i="6" s="1"/>
  <c r="BT454" i="6" s="1"/>
  <c r="BT505" i="6" s="1"/>
  <c r="BT556" i="6" s="1"/>
  <c r="BT607" i="6" s="1"/>
  <c r="BT658" i="6" s="1"/>
  <c r="BT709" i="6" s="1"/>
  <c r="BT760" i="6" s="1"/>
  <c r="BT811" i="6" s="1"/>
  <c r="BT862" i="6" s="1"/>
  <c r="BT913" i="6" s="1"/>
  <c r="BT964" i="6" s="1"/>
  <c r="BT1015" i="6" s="1"/>
  <c r="BT1066" i="6" s="1"/>
  <c r="BT1117" i="6" s="1"/>
  <c r="BT1168" i="6" s="1"/>
  <c r="BT1219" i="6" s="1"/>
  <c r="BT1270" i="6" s="1"/>
  <c r="BT1321" i="6" s="1"/>
  <c r="BT1372" i="6" s="1"/>
  <c r="BT27" i="6"/>
  <c r="BT78" i="6" s="1"/>
  <c r="BT128" i="6"/>
  <c r="BT179" i="6" s="1"/>
  <c r="BT230" i="6" s="1"/>
  <c r="BT281" i="6" s="1"/>
  <c r="BT332" i="6" s="1"/>
  <c r="BT383" i="6" s="1"/>
  <c r="BT434" i="6" s="1"/>
  <c r="BT485" i="6" s="1"/>
  <c r="BT536" i="6" s="1"/>
  <c r="BT587" i="6" s="1"/>
  <c r="BT638" i="6" s="1"/>
  <c r="BT689" i="6" s="1"/>
  <c r="BT740" i="6" s="1"/>
  <c r="BT791" i="6" s="1"/>
  <c r="BT842" i="6" s="1"/>
  <c r="BT893" i="6" s="1"/>
  <c r="BT944" i="6" s="1"/>
  <c r="BT995" i="6" s="1"/>
  <c r="BT1046" i="6" s="1"/>
  <c r="BT1097" i="6" s="1"/>
  <c r="BT1148" i="6" s="1"/>
  <c r="BT1199" i="6" s="1"/>
  <c r="BT1250" i="6" s="1"/>
  <c r="BT1301" i="6" s="1"/>
  <c r="BT1352" i="6" s="1"/>
  <c r="BQ17" i="6"/>
  <c r="BS17" i="6" s="1"/>
  <c r="BR18" i="6"/>
  <c r="AP14" i="6"/>
  <c r="AV12" i="6"/>
  <c r="BE12" i="6"/>
  <c r="BA12" i="6"/>
  <c r="AS12" i="6"/>
  <c r="AP12" i="6"/>
  <c r="BG12" i="6"/>
  <c r="AY12" i="6"/>
  <c r="AN12" i="6"/>
  <c r="AW12" i="6"/>
  <c r="AK12" i="6"/>
  <c r="CA12" i="6" s="1"/>
  <c r="AZ12" i="6"/>
  <c r="AQ12" i="6"/>
  <c r="AT12" i="6"/>
  <c r="BD12" i="6"/>
  <c r="AM12" i="6"/>
  <c r="BH12" i="6"/>
  <c r="AL12" i="6"/>
  <c r="AR12" i="6"/>
  <c r="BJ12" i="6"/>
  <c r="AU12" i="6"/>
  <c r="BI12" i="6"/>
  <c r="BK12" i="6"/>
  <c r="BC12" i="6"/>
  <c r="BB12" i="6"/>
  <c r="BF12" i="6"/>
  <c r="AX12" i="6"/>
  <c r="BT48" i="6" l="1"/>
  <c r="BT99" i="6" s="1"/>
  <c r="BT149" i="6"/>
  <c r="BT200" i="6" s="1"/>
  <c r="BT251" i="6" s="1"/>
  <c r="BT302" i="6" s="1"/>
  <c r="BT353" i="6" s="1"/>
  <c r="BT404" i="6" s="1"/>
  <c r="BT455" i="6" s="1"/>
  <c r="BT506" i="6" s="1"/>
  <c r="BT557" i="6" s="1"/>
  <c r="BT608" i="6" s="1"/>
  <c r="BT659" i="6" s="1"/>
  <c r="BT710" i="6" s="1"/>
  <c r="BT761" i="6" s="1"/>
  <c r="BT812" i="6" s="1"/>
  <c r="BT863" i="6" s="1"/>
  <c r="BT914" i="6" s="1"/>
  <c r="BT965" i="6" s="1"/>
  <c r="BT1016" i="6" s="1"/>
  <c r="BT1067" i="6" s="1"/>
  <c r="BT1118" i="6" s="1"/>
  <c r="BT1169" i="6" s="1"/>
  <c r="BT1220" i="6" s="1"/>
  <c r="BT1271" i="6" s="1"/>
  <c r="BT1322" i="6" s="1"/>
  <c r="BT1373" i="6" s="1"/>
  <c r="BT28" i="6"/>
  <c r="BT79" i="6" s="1"/>
  <c r="BT129" i="6"/>
  <c r="BQ18" i="6"/>
  <c r="BS18" i="6" s="1"/>
  <c r="BR19" i="6"/>
  <c r="BT180" i="6" l="1"/>
  <c r="BT231" i="6" s="1"/>
  <c r="BT282" i="6" s="1"/>
  <c r="BT333" i="6" s="1"/>
  <c r="BT384" i="6" s="1"/>
  <c r="BT435" i="6" s="1"/>
  <c r="BT486" i="6" s="1"/>
  <c r="BT537" i="6" s="1"/>
  <c r="BT588" i="6" s="1"/>
  <c r="BT639" i="6" s="1"/>
  <c r="BT690" i="6" s="1"/>
  <c r="BT741" i="6" s="1"/>
  <c r="BT792" i="6" s="1"/>
  <c r="BT843" i="6" s="1"/>
  <c r="BT894" i="6" s="1"/>
  <c r="BT945" i="6" s="1"/>
  <c r="BT996" i="6" s="1"/>
  <c r="BT1047" i="6" s="1"/>
  <c r="BT1098" i="6" s="1"/>
  <c r="BT1149" i="6" s="1"/>
  <c r="BT1200" i="6" s="1"/>
  <c r="BT1251" i="6" s="1"/>
  <c r="BT1302" i="6" s="1"/>
  <c r="BT1353" i="6" s="1"/>
  <c r="BT49" i="6"/>
  <c r="BT100" i="6" s="1"/>
  <c r="BT150" i="6"/>
  <c r="BT201" i="6" s="1"/>
  <c r="BT252" i="6" s="1"/>
  <c r="BT303" i="6" s="1"/>
  <c r="BT354" i="6" s="1"/>
  <c r="BT405" i="6" s="1"/>
  <c r="BT456" i="6" s="1"/>
  <c r="BT507" i="6" s="1"/>
  <c r="BT558" i="6" s="1"/>
  <c r="BT609" i="6" s="1"/>
  <c r="BT660" i="6" s="1"/>
  <c r="BT711" i="6" s="1"/>
  <c r="BT762" i="6" s="1"/>
  <c r="BT813" i="6" s="1"/>
  <c r="BT864" i="6" s="1"/>
  <c r="BT915" i="6" s="1"/>
  <c r="BT966" i="6" s="1"/>
  <c r="BT1017" i="6" s="1"/>
  <c r="BT1068" i="6" s="1"/>
  <c r="BT1119" i="6" s="1"/>
  <c r="BT1170" i="6" s="1"/>
  <c r="BT1221" i="6" s="1"/>
  <c r="BT1272" i="6" s="1"/>
  <c r="BT1323" i="6" s="1"/>
  <c r="BT1374" i="6" s="1"/>
  <c r="BT29" i="6"/>
  <c r="BT80" i="6" s="1"/>
  <c r="BT130" i="6"/>
  <c r="BQ19" i="6"/>
  <c r="BS19" i="6" s="1"/>
  <c r="BR20" i="6"/>
  <c r="BC31" i="6"/>
  <c r="AN31" i="6"/>
  <c r="BD31" i="6"/>
  <c r="AY31" i="6"/>
  <c r="AK25" i="6"/>
  <c r="AK41" i="6"/>
  <c r="AO41" i="6"/>
  <c r="AO25" i="6"/>
  <c r="AS41" i="6"/>
  <c r="AS25" i="6"/>
  <c r="AW41" i="6"/>
  <c r="AW25" i="6"/>
  <c r="BA41" i="6"/>
  <c r="BA25" i="6"/>
  <c r="BE25" i="6"/>
  <c r="BE41" i="6"/>
  <c r="BI41" i="6"/>
  <c r="BI25" i="6"/>
  <c r="AN25" i="6"/>
  <c r="AN41" i="6"/>
  <c r="AR41" i="6"/>
  <c r="AR25" i="6"/>
  <c r="AV25" i="6"/>
  <c r="AV41" i="6"/>
  <c r="AZ25" i="6"/>
  <c r="AZ41" i="6"/>
  <c r="BD25" i="6"/>
  <c r="BD41" i="6"/>
  <c r="BH41" i="6"/>
  <c r="BH25" i="6"/>
  <c r="AM41" i="6"/>
  <c r="AM25" i="6"/>
  <c r="AQ41" i="6"/>
  <c r="AQ25" i="6"/>
  <c r="AU41" i="6"/>
  <c r="AU25" i="6"/>
  <c r="AY41" i="6"/>
  <c r="AY25" i="6"/>
  <c r="BC41" i="6"/>
  <c r="BC25" i="6"/>
  <c r="BG41" i="6"/>
  <c r="BG25" i="6"/>
  <c r="BK41" i="6"/>
  <c r="BK25" i="6"/>
  <c r="AL41" i="6"/>
  <c r="AL25" i="6"/>
  <c r="AP41" i="6"/>
  <c r="AP25" i="6"/>
  <c r="AT25" i="6"/>
  <c r="AT41" i="6"/>
  <c r="AX41" i="6"/>
  <c r="AX25" i="6"/>
  <c r="BB41" i="6"/>
  <c r="BB25" i="6"/>
  <c r="BF41" i="6"/>
  <c r="BF25" i="6"/>
  <c r="BJ25" i="6"/>
  <c r="BJ41" i="6"/>
  <c r="AM39" i="6"/>
  <c r="AU39" i="6"/>
  <c r="BC39" i="6"/>
  <c r="BK39" i="6"/>
  <c r="AN39" i="6"/>
  <c r="AV39" i="6"/>
  <c r="BD39" i="6"/>
  <c r="AO39" i="6"/>
  <c r="AW39" i="6"/>
  <c r="BE39" i="6"/>
  <c r="BB39" i="6"/>
  <c r="AP39" i="6"/>
  <c r="AX39" i="6"/>
  <c r="BF39" i="6"/>
  <c r="AQ39" i="6"/>
  <c r="AY39" i="6"/>
  <c r="BG39" i="6"/>
  <c r="AT39" i="6"/>
  <c r="AR39" i="6"/>
  <c r="AZ39" i="6"/>
  <c r="BH39" i="6"/>
  <c r="AL39" i="6"/>
  <c r="BJ39" i="6"/>
  <c r="AK39" i="6"/>
  <c r="AS39" i="6"/>
  <c r="BA39" i="6"/>
  <c r="BI39" i="6"/>
  <c r="BZ4" i="6"/>
  <c r="AT13" i="6"/>
  <c r="AS13" i="6"/>
  <c r="AX13" i="6"/>
  <c r="AY13" i="6"/>
  <c r="AK13" i="6"/>
  <c r="CA13" i="6" s="1"/>
  <c r="BE13" i="6"/>
  <c r="AO13" i="6"/>
  <c r="AW13" i="6"/>
  <c r="AL13" i="6"/>
  <c r="BA13" i="6"/>
  <c r="BF13" i="6"/>
  <c r="AV13" i="6"/>
  <c r="AU13" i="6"/>
  <c r="BH13" i="6"/>
  <c r="AP13" i="6"/>
  <c r="AN13" i="6"/>
  <c r="BG13" i="6"/>
  <c r="BI13" i="6"/>
  <c r="AQ13" i="6"/>
  <c r="AR13" i="6"/>
  <c r="BJ13" i="6"/>
  <c r="BC13" i="6"/>
  <c r="AZ13" i="6"/>
  <c r="BB13" i="6"/>
  <c r="BD13" i="6"/>
  <c r="AM13" i="6"/>
  <c r="BK13" i="6"/>
  <c r="BD10" i="6"/>
  <c r="AY10" i="6"/>
  <c r="BC10" i="6"/>
  <c r="AN10" i="6"/>
  <c r="AN7" i="6"/>
  <c r="BD7" i="6"/>
  <c r="AY7" i="6"/>
  <c r="BC7" i="6"/>
  <c r="BT181" i="6" l="1"/>
  <c r="BT232" i="6" s="1"/>
  <c r="BT283" i="6" s="1"/>
  <c r="BT334" i="6" s="1"/>
  <c r="BT385" i="6" s="1"/>
  <c r="BT436" i="6" s="1"/>
  <c r="BT487" i="6" s="1"/>
  <c r="BT538" i="6" s="1"/>
  <c r="BT589" i="6" s="1"/>
  <c r="BT640" i="6" s="1"/>
  <c r="BT691" i="6" s="1"/>
  <c r="BT742" i="6" s="1"/>
  <c r="BT793" i="6" s="1"/>
  <c r="BT844" i="6" s="1"/>
  <c r="BT895" i="6" s="1"/>
  <c r="BT946" i="6" s="1"/>
  <c r="BT997" i="6" s="1"/>
  <c r="BT1048" i="6" s="1"/>
  <c r="BT1099" i="6" s="1"/>
  <c r="BT1150" i="6" s="1"/>
  <c r="BT1201" i="6" s="1"/>
  <c r="BT1252" i="6" s="1"/>
  <c r="BT1303" i="6" s="1"/>
  <c r="BT1354" i="6" s="1"/>
  <c r="BT50" i="6"/>
  <c r="BT101" i="6" s="1"/>
  <c r="BT151" i="6"/>
  <c r="BT202" i="6" s="1"/>
  <c r="BT253" i="6" s="1"/>
  <c r="BT304" i="6" s="1"/>
  <c r="BT355" i="6" s="1"/>
  <c r="BT406" i="6" s="1"/>
  <c r="BT457" i="6" s="1"/>
  <c r="BT508" i="6" s="1"/>
  <c r="BT559" i="6" s="1"/>
  <c r="BT610" i="6" s="1"/>
  <c r="BT661" i="6" s="1"/>
  <c r="BT712" i="6" s="1"/>
  <c r="BT763" i="6" s="1"/>
  <c r="BT814" i="6" s="1"/>
  <c r="BT865" i="6" s="1"/>
  <c r="BT916" i="6" s="1"/>
  <c r="BT967" i="6" s="1"/>
  <c r="BT1018" i="6" s="1"/>
  <c r="BT1069" i="6" s="1"/>
  <c r="BT1120" i="6" s="1"/>
  <c r="BT1171" i="6" s="1"/>
  <c r="BT1222" i="6" s="1"/>
  <c r="BT1273" i="6" s="1"/>
  <c r="BT1324" i="6" s="1"/>
  <c r="BT1375" i="6" s="1"/>
  <c r="BQ20" i="6"/>
  <c r="BS20" i="6" s="1"/>
  <c r="BR21" i="6"/>
  <c r="BT30" i="6"/>
  <c r="BT81" i="6" s="1"/>
  <c r="BT131" i="6"/>
  <c r="AN45" i="6"/>
  <c r="BC45" i="6"/>
  <c r="BD45" i="6"/>
  <c r="AY45" i="6"/>
  <c r="BD46" i="6"/>
  <c r="BC46" i="6"/>
  <c r="AN46" i="6"/>
  <c r="AY46" i="6"/>
  <c r="AS9" i="6"/>
  <c r="AY23" i="6"/>
  <c r="AY35" i="6"/>
  <c r="AP23" i="6"/>
  <c r="AP35" i="6"/>
  <c r="AV19" i="6"/>
  <c r="BF18" i="6"/>
  <c r="BK19" i="6"/>
  <c r="AQ18" i="6"/>
  <c r="AW19" i="6"/>
  <c r="AO19" i="6"/>
  <c r="AL37" i="6"/>
  <c r="AV8" i="6"/>
  <c r="BZ6" i="6"/>
  <c r="BZ5" i="6"/>
  <c r="BZ9" i="6"/>
  <c r="AL8" i="6"/>
  <c r="BK51" i="6"/>
  <c r="AT8" i="6"/>
  <c r="AW8" i="6"/>
  <c r="BI8" i="6"/>
  <c r="AQ8" i="6"/>
  <c r="BE8" i="6"/>
  <c r="BH8" i="6"/>
  <c r="BK8" i="6"/>
  <c r="BA8" i="6"/>
  <c r="AS24" i="6"/>
  <c r="AX24" i="6"/>
  <c r="AY24" i="6"/>
  <c r="BA24" i="6"/>
  <c r="AQ24" i="6"/>
  <c r="AN24" i="6"/>
  <c r="AO24" i="6"/>
  <c r="BI24" i="6"/>
  <c r="AM24" i="6"/>
  <c r="AV24" i="6"/>
  <c r="AR24" i="6"/>
  <c r="BG24" i="6"/>
  <c r="AU24" i="6"/>
  <c r="BD24" i="6"/>
  <c r="AL24" i="6"/>
  <c r="BC24" i="6"/>
  <c r="AW24" i="6"/>
  <c r="BJ24" i="6"/>
  <c r="AT24" i="6"/>
  <c r="BK24" i="6"/>
  <c r="AP24" i="6"/>
  <c r="AZ24" i="6"/>
  <c r="BB24" i="6"/>
  <c r="BE24" i="6"/>
  <c r="AK24" i="6"/>
  <c r="BH24" i="6"/>
  <c r="BF24" i="6"/>
  <c r="AL42" i="6"/>
  <c r="AS42" i="6"/>
  <c r="BH42" i="6"/>
  <c r="BI42" i="6"/>
  <c r="AR42" i="6"/>
  <c r="AY42" i="6"/>
  <c r="BF42" i="6"/>
  <c r="BE42" i="6"/>
  <c r="BD42" i="6"/>
  <c r="AM42" i="6"/>
  <c r="AK42" i="6"/>
  <c r="AZ42" i="6"/>
  <c r="BG42" i="6"/>
  <c r="AQ42" i="6"/>
  <c r="AX42" i="6"/>
  <c r="AW42" i="6"/>
  <c r="AV42" i="6"/>
  <c r="BK42" i="6"/>
  <c r="BJ42" i="6"/>
  <c r="AP42" i="6"/>
  <c r="AO42" i="6"/>
  <c r="AN42" i="6"/>
  <c r="BC42" i="6"/>
  <c r="BB42" i="6"/>
  <c r="BA42" i="6"/>
  <c r="AU42" i="6"/>
  <c r="AT42" i="6"/>
  <c r="AU8" i="6"/>
  <c r="BB8" i="6"/>
  <c r="AP8" i="6"/>
  <c r="BF8" i="6"/>
  <c r="BG8" i="6"/>
  <c r="AZ8" i="6"/>
  <c r="AM26" i="6"/>
  <c r="BI26" i="6"/>
  <c r="AL26" i="6"/>
  <c r="AN26" i="6"/>
  <c r="BC26" i="6"/>
  <c r="AT26" i="6"/>
  <c r="AU26" i="6"/>
  <c r="BB26" i="6"/>
  <c r="BJ26" i="6"/>
  <c r="BH26" i="6"/>
  <c r="AO26" i="6"/>
  <c r="AZ26" i="6"/>
  <c r="BG26" i="6"/>
  <c r="AV26" i="6"/>
  <c r="AS26" i="6"/>
  <c r="AR26" i="6"/>
  <c r="AY26" i="6"/>
  <c r="BF26" i="6"/>
  <c r="BE26" i="6"/>
  <c r="AK26" i="6"/>
  <c r="BA26" i="6"/>
  <c r="AQ26" i="6"/>
  <c r="AX26" i="6"/>
  <c r="AW26" i="6"/>
  <c r="BD26" i="6"/>
  <c r="AP26" i="6"/>
  <c r="BK26" i="6"/>
  <c r="AR8" i="6"/>
  <c r="BJ8" i="6"/>
  <c r="AR40" i="6"/>
  <c r="BG40" i="6"/>
  <c r="BF40" i="6"/>
  <c r="AX40" i="6"/>
  <c r="BE40" i="6"/>
  <c r="BK40" i="6"/>
  <c r="BJ40" i="6"/>
  <c r="BH40" i="6"/>
  <c r="AO40" i="6"/>
  <c r="AV40" i="6"/>
  <c r="AU40" i="6"/>
  <c r="AT40" i="6"/>
  <c r="BI40" i="6"/>
  <c r="AQ40" i="6"/>
  <c r="AP40" i="6"/>
  <c r="AW40" i="6"/>
  <c r="BD40" i="6"/>
  <c r="BC40" i="6"/>
  <c r="BB40" i="6"/>
  <c r="AZ40" i="6"/>
  <c r="AY40" i="6"/>
  <c r="AN40" i="6"/>
  <c r="AM40" i="6"/>
  <c r="AL40" i="6"/>
  <c r="BA40" i="6"/>
  <c r="AS40" i="6"/>
  <c r="AK40" i="6"/>
  <c r="AS6" i="6"/>
  <c r="AM8" i="6"/>
  <c r="AX8" i="6"/>
  <c r="AO8" i="6"/>
  <c r="BD17" i="6"/>
  <c r="BB17" i="6"/>
  <c r="AZ19" i="6"/>
  <c r="AM18" i="6"/>
  <c r="BE18" i="6"/>
  <c r="AL19" i="6"/>
  <c r="AY17" i="6"/>
  <c r="AR17" i="6"/>
  <c r="BA17" i="6"/>
  <c r="AP19" i="6"/>
  <c r="AS17" i="6"/>
  <c r="BI19" i="6"/>
  <c r="BG19" i="6"/>
  <c r="AX19" i="6"/>
  <c r="BC19" i="6"/>
  <c r="BJ17" i="6"/>
  <c r="AT19" i="6"/>
  <c r="AU17" i="6"/>
  <c r="BH19" i="6"/>
  <c r="AN17" i="6"/>
  <c r="BZ18" i="6"/>
  <c r="AY8" i="6"/>
  <c r="AS8" i="6"/>
  <c r="BC8" i="6"/>
  <c r="AN8" i="6"/>
  <c r="BD8" i="6"/>
  <c r="AN5" i="6"/>
  <c r="BD5" i="6"/>
  <c r="AS5" i="6"/>
  <c r="BC5" i="6"/>
  <c r="AY5" i="6"/>
  <c r="AS11" i="6"/>
  <c r="BA11" i="6"/>
  <c r="BI11" i="6"/>
  <c r="AT11" i="6"/>
  <c r="BB11" i="6"/>
  <c r="BJ11" i="6"/>
  <c r="AL11" i="6"/>
  <c r="AU11" i="6"/>
  <c r="BC11" i="6"/>
  <c r="BK11" i="6"/>
  <c r="AV11" i="6"/>
  <c r="BD11" i="6"/>
  <c r="AK11" i="6"/>
  <c r="CA11" i="6" s="1"/>
  <c r="AM11" i="6"/>
  <c r="AN11" i="6"/>
  <c r="AW11" i="6"/>
  <c r="BE11" i="6"/>
  <c r="AO11" i="6"/>
  <c r="AX11" i="6"/>
  <c r="BF11" i="6"/>
  <c r="AQ11" i="6"/>
  <c r="AY11" i="6"/>
  <c r="BG11" i="6"/>
  <c r="AR11" i="6"/>
  <c r="AZ11" i="6"/>
  <c r="BH11" i="6"/>
  <c r="AP11" i="6"/>
  <c r="BT182" i="6" l="1"/>
  <c r="BT233" i="6" s="1"/>
  <c r="BT284" i="6" s="1"/>
  <c r="BT335" i="6" s="1"/>
  <c r="BT386" i="6" s="1"/>
  <c r="BT437" i="6" s="1"/>
  <c r="BT488" i="6" s="1"/>
  <c r="BT539" i="6" s="1"/>
  <c r="BT590" i="6" s="1"/>
  <c r="BT641" i="6" s="1"/>
  <c r="BT692" i="6" s="1"/>
  <c r="BT743" i="6" s="1"/>
  <c r="BT794" i="6" s="1"/>
  <c r="BT845" i="6" s="1"/>
  <c r="BT896" i="6" s="1"/>
  <c r="BT947" i="6" s="1"/>
  <c r="BT998" i="6" s="1"/>
  <c r="BT1049" i="6" s="1"/>
  <c r="BT1100" i="6" s="1"/>
  <c r="BT1151" i="6" s="1"/>
  <c r="BT1202" i="6" s="1"/>
  <c r="BT1253" i="6" s="1"/>
  <c r="BT1304" i="6" s="1"/>
  <c r="BT1355" i="6" s="1"/>
  <c r="AK8" i="6"/>
  <c r="CA8" i="6" s="1"/>
  <c r="BZ8" i="6"/>
  <c r="CA20" i="6"/>
  <c r="BT51" i="6"/>
  <c r="BT152" i="6"/>
  <c r="BT203" i="6" s="1"/>
  <c r="BT254" i="6" s="1"/>
  <c r="BT305" i="6" s="1"/>
  <c r="BT356" i="6" s="1"/>
  <c r="BT407" i="6" s="1"/>
  <c r="BT458" i="6" s="1"/>
  <c r="BT509" i="6" s="1"/>
  <c r="BT560" i="6" s="1"/>
  <c r="BT611" i="6" s="1"/>
  <c r="BT662" i="6" s="1"/>
  <c r="BT713" i="6" s="1"/>
  <c r="BT764" i="6" s="1"/>
  <c r="BT815" i="6" s="1"/>
  <c r="BT866" i="6" s="1"/>
  <c r="BT917" i="6" s="1"/>
  <c r="BT968" i="6" s="1"/>
  <c r="BT1019" i="6" s="1"/>
  <c r="BT1070" i="6" s="1"/>
  <c r="BT1121" i="6" s="1"/>
  <c r="BT1172" i="6" s="1"/>
  <c r="BT1223" i="6" s="1"/>
  <c r="BT1274" i="6" s="1"/>
  <c r="BT1325" i="6" s="1"/>
  <c r="BT1376" i="6" s="1"/>
  <c r="BQ21" i="6"/>
  <c r="BS21" i="6" s="1"/>
  <c r="BR22" i="6"/>
  <c r="BT31" i="6"/>
  <c r="BT132" i="6"/>
  <c r="BZ20" i="6"/>
  <c r="BE22" i="6"/>
  <c r="AR22" i="6"/>
  <c r="BK23" i="6"/>
  <c r="BK35" i="6"/>
  <c r="AT22" i="6"/>
  <c r="BG35" i="6"/>
  <c r="BI23" i="6"/>
  <c r="AS32" i="6"/>
  <c r="AS35" i="6"/>
  <c r="BD23" i="6"/>
  <c r="AT35" i="6"/>
  <c r="AT23" i="6"/>
  <c r="BE23" i="6"/>
  <c r="BE35" i="6"/>
  <c r="AZ34" i="6"/>
  <c r="AY34" i="6"/>
  <c r="BD34" i="6"/>
  <c r="BH23" i="6"/>
  <c r="AN35" i="6"/>
  <c r="BJ23" i="6"/>
  <c r="AQ23" i="6"/>
  <c r="AR23" i="6"/>
  <c r="AR35" i="6"/>
  <c r="AP34" i="6"/>
  <c r="AP22" i="6"/>
  <c r="BC34" i="6"/>
  <c r="AK35" i="6"/>
  <c r="AU23" i="6"/>
  <c r="BF23" i="6"/>
  <c r="BA35" i="6"/>
  <c r="BA23" i="6"/>
  <c r="BC35" i="6"/>
  <c r="AZ23" i="6"/>
  <c r="AZ35" i="6"/>
  <c r="AW35" i="6"/>
  <c r="AW23" i="6"/>
  <c r="AX33" i="6"/>
  <c r="AO33" i="6"/>
  <c r="BH33" i="6"/>
  <c r="AZ33" i="6"/>
  <c r="AP33" i="6"/>
  <c r="BE33" i="6"/>
  <c r="BG33" i="6"/>
  <c r="AW33" i="6"/>
  <c r="AM33" i="6"/>
  <c r="AK33" i="6"/>
  <c r="AM5" i="6"/>
  <c r="BJ5" i="6"/>
  <c r="BJ45" i="6"/>
  <c r="BG5" i="6"/>
  <c r="BG45" i="6"/>
  <c r="BE5" i="6"/>
  <c r="AU5" i="6"/>
  <c r="AO5" i="6"/>
  <c r="AP5" i="6"/>
  <c r="AP45" i="6"/>
  <c r="BA5" i="6"/>
  <c r="BH5" i="6"/>
  <c r="BH45" i="6"/>
  <c r="AK5" i="6"/>
  <c r="CA5" i="6" s="1"/>
  <c r="AK45" i="6"/>
  <c r="BF5" i="6"/>
  <c r="BF45" i="6"/>
  <c r="AQ5" i="6"/>
  <c r="AX5" i="6"/>
  <c r="BK5" i="6"/>
  <c r="AV5" i="6"/>
  <c r="BI5" i="6"/>
  <c r="BB5" i="6"/>
  <c r="AW5" i="6"/>
  <c r="AT5" i="6"/>
  <c r="AT45" i="6"/>
  <c r="AR5" i="6"/>
  <c r="AZ5" i="6"/>
  <c r="AZ45" i="6"/>
  <c r="AL5" i="6"/>
  <c r="AP47" i="6"/>
  <c r="BA51" i="6"/>
  <c r="AO51" i="6"/>
  <c r="AZ51" i="6"/>
  <c r="AN51" i="6"/>
  <c r="AX51" i="6"/>
  <c r="AV51" i="6"/>
  <c r="BI51" i="6"/>
  <c r="AW51" i="6"/>
  <c r="BF51" i="6"/>
  <c r="AS51" i="6"/>
  <c r="BE51" i="6"/>
  <c r="AR51" i="6"/>
  <c r="BD51" i="6"/>
  <c r="AP51" i="6"/>
  <c r="BH51" i="6"/>
  <c r="BC51" i="6"/>
  <c r="AU51" i="6"/>
  <c r="AQ51" i="6"/>
  <c r="AT51" i="6"/>
  <c r="BJ51" i="6"/>
  <c r="AM51" i="6"/>
  <c r="AK51" i="6"/>
  <c r="BG51" i="6"/>
  <c r="AY51" i="6"/>
  <c r="BB51" i="6"/>
  <c r="AL51" i="6"/>
  <c r="BE47" i="6"/>
  <c r="AS46" i="6"/>
  <c r="AZ47" i="6"/>
  <c r="BK47" i="6"/>
  <c r="AT47" i="6"/>
  <c r="AW47" i="6"/>
  <c r="AR47" i="6"/>
  <c r="AY47" i="6"/>
  <c r="AS45" i="6"/>
  <c r="AS30" i="6"/>
  <c r="AO9" i="6"/>
  <c r="AM9" i="6"/>
  <c r="AU9" i="6"/>
  <c r="BE9" i="6"/>
  <c r="BJ9" i="6"/>
  <c r="BG9" i="6"/>
  <c r="AT9" i="6"/>
  <c r="AK9" i="6"/>
  <c r="CA9" i="6" s="1"/>
  <c r="AP9" i="6"/>
  <c r="BA9" i="6"/>
  <c r="BH9" i="6"/>
  <c r="AX9" i="6"/>
  <c r="AS10" i="6"/>
  <c r="AQ9" i="6"/>
  <c r="AS7" i="6"/>
  <c r="BB9" i="6"/>
  <c r="AZ9" i="6"/>
  <c r="BF9" i="6"/>
  <c r="AW9" i="6"/>
  <c r="AL9" i="6"/>
  <c r="AV9" i="6"/>
  <c r="AR9" i="6"/>
  <c r="BK9" i="6"/>
  <c r="BI9" i="6"/>
  <c r="BB32" i="6"/>
  <c r="BH32" i="6"/>
  <c r="AK23" i="6"/>
  <c r="BF47" i="6"/>
  <c r="BF35" i="6"/>
  <c r="BA47" i="6"/>
  <c r="AZ50" i="6"/>
  <c r="AZ15" i="6"/>
  <c r="BI32" i="6"/>
  <c r="AT15" i="6"/>
  <c r="AT50" i="6"/>
  <c r="AT32" i="6"/>
  <c r="AT34" i="6"/>
  <c r="AW32" i="6"/>
  <c r="AW34" i="6"/>
  <c r="AW22" i="6"/>
  <c r="BD22" i="6"/>
  <c r="BD32" i="6"/>
  <c r="BG47" i="6"/>
  <c r="BG23" i="6"/>
  <c r="BI47" i="6"/>
  <c r="BI35" i="6"/>
  <c r="AS23" i="6"/>
  <c r="AS47" i="6"/>
  <c r="AX35" i="6"/>
  <c r="AX23" i="6"/>
  <c r="AX47" i="6"/>
  <c r="AZ32" i="6"/>
  <c r="AZ22" i="6"/>
  <c r="AV32" i="6"/>
  <c r="AN47" i="6"/>
  <c r="AN23" i="6"/>
  <c r="AV47" i="6"/>
  <c r="AV23" i="6"/>
  <c r="AV35" i="6"/>
  <c r="BJ47" i="6"/>
  <c r="BJ35" i="6"/>
  <c r="AW50" i="6"/>
  <c r="AW15" i="6"/>
  <c r="BE34" i="6"/>
  <c r="BE32" i="6"/>
  <c r="BK15" i="6"/>
  <c r="BK50" i="6"/>
  <c r="AY22" i="6"/>
  <c r="AY32" i="6"/>
  <c r="AU47" i="6"/>
  <c r="AU35" i="6"/>
  <c r="AR15" i="6"/>
  <c r="BC23" i="6"/>
  <c r="BC47" i="6"/>
  <c r="AU32" i="6"/>
  <c r="AM35" i="6"/>
  <c r="AM47" i="6"/>
  <c r="AM23" i="6"/>
  <c r="BC32" i="6"/>
  <c r="BC22" i="6"/>
  <c r="AR32" i="6"/>
  <c r="AR34" i="6"/>
  <c r="BE15" i="6"/>
  <c r="AO23" i="6"/>
  <c r="AO47" i="6"/>
  <c r="AO35" i="6"/>
  <c r="AY15" i="6"/>
  <c r="BB35" i="6"/>
  <c r="BB47" i="6"/>
  <c r="BB23" i="6"/>
  <c r="AQ32" i="6"/>
  <c r="AP50" i="6"/>
  <c r="AP15" i="6"/>
  <c r="BD35" i="6"/>
  <c r="BD47" i="6"/>
  <c r="BH47" i="6"/>
  <c r="BH35" i="6"/>
  <c r="AL23" i="6"/>
  <c r="AL35" i="6"/>
  <c r="AL47" i="6"/>
  <c r="AQ35" i="6"/>
  <c r="AQ47" i="6"/>
  <c r="BF19" i="6"/>
  <c r="AQ19" i="6"/>
  <c r="BK18" i="6"/>
  <c r="AV18" i="6"/>
  <c r="BG17" i="6"/>
  <c r="AW18" i="6"/>
  <c r="AW17" i="6"/>
  <c r="AO18" i="6"/>
  <c r="AO17" i="6"/>
  <c r="AZ17" i="6"/>
  <c r="AM17" i="6"/>
  <c r="BC17" i="6"/>
  <c r="BC33" i="6"/>
  <c r="BF17" i="6"/>
  <c r="BF33" i="6"/>
  <c r="BK17" i="6"/>
  <c r="BK33" i="6"/>
  <c r="BE17" i="6"/>
  <c r="AL17" i="6"/>
  <c r="AL33" i="6"/>
  <c r="AT17" i="6"/>
  <c r="AT33" i="6"/>
  <c r="BH17" i="6"/>
  <c r="AX17" i="6"/>
  <c r="AV17" i="6"/>
  <c r="AV33" i="6"/>
  <c r="BI17" i="6"/>
  <c r="BI33" i="6"/>
  <c r="AQ17" i="6"/>
  <c r="AQ33" i="6"/>
  <c r="BG37" i="6"/>
  <c r="BC37" i="6"/>
  <c r="AY37" i="6"/>
  <c r="AU37" i="6"/>
  <c r="AX37" i="6"/>
  <c r="AM37" i="6"/>
  <c r="BK37" i="6"/>
  <c r="AP37" i="6"/>
  <c r="BJ37" i="6"/>
  <c r="AR37" i="6"/>
  <c r="BE37" i="6"/>
  <c r="BI37" i="6"/>
  <c r="BH37" i="6"/>
  <c r="AW37" i="6"/>
  <c r="BA37" i="6"/>
  <c r="AZ37" i="6"/>
  <c r="AO37" i="6"/>
  <c r="AS37" i="6"/>
  <c r="AK37" i="6"/>
  <c r="BD37" i="6"/>
  <c r="BB37" i="6"/>
  <c r="AQ37" i="6"/>
  <c r="AV37" i="6"/>
  <c r="AT37" i="6"/>
  <c r="BF37" i="6"/>
  <c r="AN37" i="6"/>
  <c r="AZ6" i="6"/>
  <c r="AP6" i="6"/>
  <c r="AM6" i="6"/>
  <c r="AR6" i="6"/>
  <c r="BK6" i="6"/>
  <c r="BZ7" i="6"/>
  <c r="BZ10" i="6"/>
  <c r="AK6" i="6"/>
  <c r="CA6" i="6" s="1"/>
  <c r="BF6" i="6"/>
  <c r="AX6" i="6"/>
  <c r="BG6" i="6"/>
  <c r="AU6" i="6"/>
  <c r="AQ6" i="6"/>
  <c r="AT6" i="6"/>
  <c r="AL6" i="6"/>
  <c r="BA6" i="6"/>
  <c r="BH6" i="6"/>
  <c r="BI6" i="6"/>
  <c r="AV6" i="6"/>
  <c r="BB6" i="6"/>
  <c r="AW6" i="6"/>
  <c r="BB28" i="6"/>
  <c r="AN28" i="6"/>
  <c r="BF28" i="6"/>
  <c r="BJ28" i="6"/>
  <c r="AV28" i="6"/>
  <c r="AQ28" i="6"/>
  <c r="AK28" i="6"/>
  <c r="AR28" i="6"/>
  <c r="BD28" i="6"/>
  <c r="AY28" i="6"/>
  <c r="AZ28" i="6"/>
  <c r="AS28" i="6"/>
  <c r="AM28" i="6"/>
  <c r="AO28" i="6"/>
  <c r="BG28" i="6"/>
  <c r="AT28" i="6"/>
  <c r="BA28" i="6"/>
  <c r="AU28" i="6"/>
  <c r="AW28" i="6"/>
  <c r="BH28" i="6"/>
  <c r="BI28" i="6"/>
  <c r="BC28" i="6"/>
  <c r="BE28" i="6"/>
  <c r="AL28" i="6"/>
  <c r="BK28" i="6"/>
  <c r="AP28" i="6"/>
  <c r="AX28" i="6"/>
  <c r="BJ6" i="6"/>
  <c r="AO6" i="6"/>
  <c r="BE6" i="6"/>
  <c r="AP21" i="6"/>
  <c r="BK21" i="6"/>
  <c r="BF21" i="6"/>
  <c r="AO21" i="6"/>
  <c r="BI21" i="6"/>
  <c r="BA21" i="6"/>
  <c r="BB21" i="6"/>
  <c r="BD21" i="6"/>
  <c r="BE21" i="6"/>
  <c r="BJ21" i="6"/>
  <c r="AM21" i="6"/>
  <c r="AR21" i="6"/>
  <c r="AV21" i="6"/>
  <c r="AN21" i="6"/>
  <c r="BC21" i="6"/>
  <c r="AL21" i="6"/>
  <c r="AW21" i="6"/>
  <c r="AS21" i="6"/>
  <c r="AT21" i="6"/>
  <c r="BH21" i="6"/>
  <c r="AZ21" i="6"/>
  <c r="AK21" i="6"/>
  <c r="BG21" i="6"/>
  <c r="AY21" i="6"/>
  <c r="AQ21" i="6"/>
  <c r="AU21" i="6"/>
  <c r="AX21" i="6"/>
  <c r="AX18" i="6"/>
  <c r="BG18" i="6"/>
  <c r="BC18" i="6"/>
  <c r="BE19" i="6"/>
  <c r="BI18" i="6"/>
  <c r="AP18" i="6"/>
  <c r="AL18" i="6"/>
  <c r="AR19" i="6"/>
  <c r="AR18" i="6"/>
  <c r="AY19" i="6"/>
  <c r="AY18" i="6"/>
  <c r="AM19" i="6"/>
  <c r="AZ18" i="6"/>
  <c r="AT18" i="6"/>
  <c r="BJ19" i="6"/>
  <c r="BJ18" i="6"/>
  <c r="BA19" i="6"/>
  <c r="BA18" i="6"/>
  <c r="BH18" i="6"/>
  <c r="BB19" i="6"/>
  <c r="BB18" i="6"/>
  <c r="AU19" i="6"/>
  <c r="AU18" i="6"/>
  <c r="BD19" i="6"/>
  <c r="BD18" i="6"/>
  <c r="AS19" i="6"/>
  <c r="AS18" i="6"/>
  <c r="AN19" i="6"/>
  <c r="AN18" i="6"/>
  <c r="AK18" i="6"/>
  <c r="CA18" i="6" s="1"/>
  <c r="BT102" i="6" l="1"/>
  <c r="BT153" i="6" s="1"/>
  <c r="BT204" i="6" s="1"/>
  <c r="BT255" i="6" s="1"/>
  <c r="BT306" i="6" s="1"/>
  <c r="BT357" i="6" s="1"/>
  <c r="BT408" i="6" s="1"/>
  <c r="BT459" i="6" s="1"/>
  <c r="BT510" i="6" s="1"/>
  <c r="BT561" i="6" s="1"/>
  <c r="BT612" i="6" s="1"/>
  <c r="BT663" i="6" s="1"/>
  <c r="BT714" i="6" s="1"/>
  <c r="BT765" i="6" s="1"/>
  <c r="BT816" i="6" s="1"/>
  <c r="BT867" i="6" s="1"/>
  <c r="BT918" i="6" s="1"/>
  <c r="BT969" i="6" s="1"/>
  <c r="BT1020" i="6" s="1"/>
  <c r="BT1071" i="6" s="1"/>
  <c r="BT1122" i="6" s="1"/>
  <c r="BT1173" i="6" s="1"/>
  <c r="BT1224" i="6" s="1"/>
  <c r="BT1275" i="6" s="1"/>
  <c r="BT1326" i="6" s="1"/>
  <c r="BT1377" i="6" s="1"/>
  <c r="BT82" i="6"/>
  <c r="BT133" i="6" s="1"/>
  <c r="BT184" i="6" s="1"/>
  <c r="BT235" i="6" s="1"/>
  <c r="BT286" i="6" s="1"/>
  <c r="BT337" i="6" s="1"/>
  <c r="BT388" i="6" s="1"/>
  <c r="BT439" i="6" s="1"/>
  <c r="BT490" i="6" s="1"/>
  <c r="BT541" i="6" s="1"/>
  <c r="BT592" i="6" s="1"/>
  <c r="BT643" i="6" s="1"/>
  <c r="BT694" i="6" s="1"/>
  <c r="BT745" i="6" s="1"/>
  <c r="BT796" i="6" s="1"/>
  <c r="BT847" i="6" s="1"/>
  <c r="BT898" i="6" s="1"/>
  <c r="BT949" i="6" s="1"/>
  <c r="BT1000" i="6" s="1"/>
  <c r="BT1051" i="6" s="1"/>
  <c r="BT1102" i="6" s="1"/>
  <c r="BT1153" i="6" s="1"/>
  <c r="BT1204" i="6" s="1"/>
  <c r="BT1255" i="6" s="1"/>
  <c r="BT1306" i="6" s="1"/>
  <c r="BT1357" i="6" s="1"/>
  <c r="BT183" i="6"/>
  <c r="BT234" i="6" s="1"/>
  <c r="BT285" i="6" s="1"/>
  <c r="BT336" i="6" s="1"/>
  <c r="BT387" i="6" s="1"/>
  <c r="BT438" i="6" s="1"/>
  <c r="BT489" i="6" s="1"/>
  <c r="BT540" i="6" s="1"/>
  <c r="BT591" i="6" s="1"/>
  <c r="BT642" i="6" s="1"/>
  <c r="BT693" i="6" s="1"/>
  <c r="BT744" i="6" s="1"/>
  <c r="BT795" i="6" s="1"/>
  <c r="BT846" i="6" s="1"/>
  <c r="BT897" i="6" s="1"/>
  <c r="BT948" i="6" s="1"/>
  <c r="BT999" i="6" s="1"/>
  <c r="BT1050" i="6" s="1"/>
  <c r="BT1101" i="6" s="1"/>
  <c r="BT1152" i="6" s="1"/>
  <c r="BT1203" i="6" s="1"/>
  <c r="BT1254" i="6" s="1"/>
  <c r="BT1305" i="6" s="1"/>
  <c r="BT1356" i="6" s="1"/>
  <c r="CA21" i="6"/>
  <c r="AK47" i="6"/>
  <c r="BZ15" i="6"/>
  <c r="AK17" i="6"/>
  <c r="CA17" i="6" s="1"/>
  <c r="BZ17" i="6"/>
  <c r="BZ21" i="6"/>
  <c r="BF30" i="6"/>
  <c r="AZ30" i="6"/>
  <c r="AK19" i="6"/>
  <c r="CA19" i="6" s="1"/>
  <c r="BZ19" i="6"/>
  <c r="BQ22" i="6"/>
  <c r="BS22" i="6" s="1"/>
  <c r="BR23" i="6"/>
  <c r="BK22" i="6"/>
  <c r="BK34" i="6"/>
  <c r="BJ34" i="6"/>
  <c r="BJ22" i="6"/>
  <c r="BB34" i="6"/>
  <c r="BB22" i="6"/>
  <c r="AL34" i="6"/>
  <c r="AL22" i="6"/>
  <c r="AO34" i="6"/>
  <c r="AO22" i="6"/>
  <c r="BK32" i="6"/>
  <c r="AO32" i="6"/>
  <c r="BB14" i="6"/>
  <c r="BG30" i="6"/>
  <c r="BJ30" i="6"/>
  <c r="AU22" i="6"/>
  <c r="AU34" i="6"/>
  <c r="AQ22" i="6"/>
  <c r="AQ34" i="6"/>
  <c r="BH22" i="6"/>
  <c r="BH34" i="6"/>
  <c r="BI34" i="6"/>
  <c r="BI22" i="6"/>
  <c r="AS34" i="6"/>
  <c r="AS22" i="6"/>
  <c r="AL32" i="6"/>
  <c r="BJ32" i="6"/>
  <c r="AV22" i="6"/>
  <c r="AV34" i="6"/>
  <c r="AW45" i="6"/>
  <c r="AR45" i="6"/>
  <c r="BA45" i="6"/>
  <c r="BE45" i="6"/>
  <c r="AZ4" i="6"/>
  <c r="AY50" i="6"/>
  <c r="AR14" i="6"/>
  <c r="AR49" i="6"/>
  <c r="AS14" i="6"/>
  <c r="AS49" i="6"/>
  <c r="BK14" i="6"/>
  <c r="BK49" i="6"/>
  <c r="AO14" i="6"/>
  <c r="AO49" i="6"/>
  <c r="AP17" i="6"/>
  <c r="AP49" i="6"/>
  <c r="BC14" i="6"/>
  <c r="BC49" i="6"/>
  <c r="AY14" i="6"/>
  <c r="AY49" i="6"/>
  <c r="AZ14" i="6"/>
  <c r="AZ49" i="6"/>
  <c r="BD14" i="6"/>
  <c r="BD49" i="6"/>
  <c r="BI14" i="6"/>
  <c r="BI49" i="6"/>
  <c r="AQ14" i="6"/>
  <c r="AQ49" i="6"/>
  <c r="AT14" i="6"/>
  <c r="AT49" i="6"/>
  <c r="AL14" i="6"/>
  <c r="AL49" i="6"/>
  <c r="BE50" i="6"/>
  <c r="AR50" i="6"/>
  <c r="AW14" i="6"/>
  <c r="AW49" i="6"/>
  <c r="BH14" i="6"/>
  <c r="BH49" i="6"/>
  <c r="AU14" i="6"/>
  <c r="AU49" i="6"/>
  <c r="BE14" i="6"/>
  <c r="BE49" i="6"/>
  <c r="AV14" i="6"/>
  <c r="AV49" i="6"/>
  <c r="BJ14" i="6"/>
  <c r="BJ49" i="6"/>
  <c r="AR30" i="6"/>
  <c r="BA30" i="6"/>
  <c r="AW30" i="6"/>
  <c r="AP30" i="6"/>
  <c r="AK30" i="6"/>
  <c r="BH30" i="6"/>
  <c r="BE30" i="6"/>
  <c r="AT46" i="6"/>
  <c r="AM46" i="6"/>
  <c r="AT30" i="6"/>
  <c r="BK46" i="6"/>
  <c r="AL46" i="6"/>
  <c r="BB46" i="6"/>
  <c r="AW16" i="6"/>
  <c r="AW48" i="6"/>
  <c r="AP16" i="6"/>
  <c r="AP48" i="6"/>
  <c r="BK16" i="6"/>
  <c r="BK48" i="6"/>
  <c r="AY16" i="6"/>
  <c r="AY48" i="6"/>
  <c r="BG46" i="6"/>
  <c r="BF46" i="6"/>
  <c r="AZ16" i="6"/>
  <c r="AZ48" i="6"/>
  <c r="BE16" i="6"/>
  <c r="BE48" i="6"/>
  <c r="AR16" i="6"/>
  <c r="AR48" i="6"/>
  <c r="AT16" i="6"/>
  <c r="AT48" i="6"/>
  <c r="AS31" i="6"/>
  <c r="AM45" i="6"/>
  <c r="AM30" i="6"/>
  <c r="AL45" i="6"/>
  <c r="AL30" i="6"/>
  <c r="AO46" i="6"/>
  <c r="AV45" i="6"/>
  <c r="AV30" i="6"/>
  <c r="AU45" i="6"/>
  <c r="AU30" i="6"/>
  <c r="AX45" i="6"/>
  <c r="AX30" i="6"/>
  <c r="BI45" i="6"/>
  <c r="BI30" i="6"/>
  <c r="BK45" i="6"/>
  <c r="BK30" i="6"/>
  <c r="AQ45" i="6"/>
  <c r="AQ30" i="6"/>
  <c r="AO45" i="6"/>
  <c r="AO30" i="6"/>
  <c r="BB45" i="6"/>
  <c r="BB30" i="6"/>
  <c r="BJ10" i="6"/>
  <c r="BI10" i="6"/>
  <c r="AQ10" i="6"/>
  <c r="AK10" i="6"/>
  <c r="CA10" i="6" s="1"/>
  <c r="AR10" i="6"/>
  <c r="AZ10" i="6"/>
  <c r="BI7" i="6"/>
  <c r="AL7" i="6"/>
  <c r="AK7" i="6"/>
  <c r="CA7" i="6" s="1"/>
  <c r="AZ7" i="6"/>
  <c r="BB10" i="6"/>
  <c r="BE10" i="6"/>
  <c r="BB7" i="6"/>
  <c r="AL10" i="6"/>
  <c r="AX10" i="6"/>
  <c r="AM7" i="6"/>
  <c r="BH7" i="6"/>
  <c r="AU7" i="6"/>
  <c r="AX7" i="6"/>
  <c r="BK10" i="6"/>
  <c r="AM10" i="6"/>
  <c r="BJ7" i="6"/>
  <c r="BH10" i="6"/>
  <c r="AT7" i="6"/>
  <c r="AU10" i="6"/>
  <c r="AO7" i="6"/>
  <c r="AV7" i="6"/>
  <c r="BF10" i="6"/>
  <c r="AP7" i="6"/>
  <c r="BK7" i="6"/>
  <c r="AT10" i="6"/>
  <c r="AO10" i="6"/>
  <c r="AW7" i="6"/>
  <c r="AV10" i="6"/>
  <c r="BA10" i="6"/>
  <c r="BG7" i="6"/>
  <c r="BF7" i="6"/>
  <c r="AP10" i="6"/>
  <c r="BE7" i="6"/>
  <c r="AW10" i="6"/>
  <c r="BA7" i="6"/>
  <c r="AQ7" i="6"/>
  <c r="BG10" i="6"/>
  <c r="AR7" i="6"/>
  <c r="BD15" i="6"/>
  <c r="BD50" i="6"/>
  <c r="BA50" i="6"/>
  <c r="BA15" i="6"/>
  <c r="BG50" i="6"/>
  <c r="BG15" i="6"/>
  <c r="BH50" i="6"/>
  <c r="BH15" i="6"/>
  <c r="BC50" i="6"/>
  <c r="BC15" i="6"/>
  <c r="AX32" i="6"/>
  <c r="AX22" i="6"/>
  <c r="AX34" i="6"/>
  <c r="AQ50" i="6"/>
  <c r="AQ15" i="6"/>
  <c r="AO50" i="6"/>
  <c r="AO15" i="6"/>
  <c r="AN50" i="6"/>
  <c r="AN15" i="6"/>
  <c r="BF50" i="6"/>
  <c r="BF15" i="6"/>
  <c r="AN32" i="6"/>
  <c r="AN22" i="6"/>
  <c r="AN34" i="6"/>
  <c r="BG32" i="6"/>
  <c r="BG22" i="6"/>
  <c r="BG34" i="6"/>
  <c r="AM50" i="6"/>
  <c r="AM15" i="6"/>
  <c r="BF34" i="6"/>
  <c r="BF22" i="6"/>
  <c r="BF32" i="6"/>
  <c r="AV50" i="6"/>
  <c r="AV15" i="6"/>
  <c r="AS50" i="6"/>
  <c r="AS15" i="6"/>
  <c r="AM32" i="6"/>
  <c r="AM22" i="6"/>
  <c r="AM34" i="6"/>
  <c r="BJ50" i="6"/>
  <c r="BJ15" i="6"/>
  <c r="AU50" i="6"/>
  <c r="AU15" i="6"/>
  <c r="BZ14" i="6"/>
  <c r="AK34" i="6"/>
  <c r="AK32" i="6"/>
  <c r="AK22" i="6"/>
  <c r="AL50" i="6"/>
  <c r="AL15" i="6"/>
  <c r="BA34" i="6"/>
  <c r="BA22" i="6"/>
  <c r="BA32" i="6"/>
  <c r="BB15" i="6"/>
  <c r="BB50" i="6"/>
  <c r="AX50" i="6"/>
  <c r="AX15" i="6"/>
  <c r="BI50" i="6"/>
  <c r="BI15" i="6"/>
  <c r="AK15" i="6"/>
  <c r="CA15" i="6" s="1"/>
  <c r="AR4" i="6"/>
  <c r="AP4" i="6"/>
  <c r="AN4" i="6"/>
  <c r="BJ4" i="6"/>
  <c r="BI4" i="6"/>
  <c r="AT4" i="6"/>
  <c r="BZ22" i="6" l="1"/>
  <c r="BR24" i="6"/>
  <c r="BQ23" i="6"/>
  <c r="BS23" i="6" s="1"/>
  <c r="CA22" i="6"/>
  <c r="AK50" i="6"/>
  <c r="BZ16" i="6"/>
  <c r="BB49" i="6"/>
  <c r="BG4" i="6"/>
  <c r="BD4" i="6"/>
  <c r="BC4" i="6"/>
  <c r="AO4" i="6"/>
  <c r="BF4" i="6"/>
  <c r="BA4" i="6"/>
  <c r="AY4" i="6"/>
  <c r="BE4" i="6"/>
  <c r="AU4" i="6"/>
  <c r="AK4" i="6"/>
  <c r="CA4" i="6" s="1"/>
  <c r="AS4" i="6"/>
  <c r="BH4" i="6"/>
  <c r="BB4" i="6"/>
  <c r="AQ4" i="6"/>
  <c r="AX4" i="6"/>
  <c r="AM4" i="6"/>
  <c r="AL4" i="6"/>
  <c r="BK4" i="6"/>
  <c r="AV4" i="6"/>
  <c r="AW4" i="6"/>
  <c r="BA14" i="6"/>
  <c r="BA49" i="6"/>
  <c r="AK14" i="6"/>
  <c r="CA14" i="6" s="1"/>
  <c r="AK49" i="6"/>
  <c r="AN14" i="6"/>
  <c r="AN49" i="6"/>
  <c r="BG14" i="6"/>
  <c r="BG49" i="6"/>
  <c r="AM14" i="6"/>
  <c r="AM49" i="6"/>
  <c r="BF14" i="6"/>
  <c r="BF49" i="6"/>
  <c r="AX14" i="6"/>
  <c r="AX49" i="6"/>
  <c r="BK31" i="6"/>
  <c r="AT31" i="6"/>
  <c r="AO31" i="6"/>
  <c r="BF31" i="6"/>
  <c r="BB31" i="6"/>
  <c r="AM31" i="6"/>
  <c r="AL31" i="6"/>
  <c r="AK16" i="6"/>
  <c r="CA16" i="6" s="1"/>
  <c r="AK48" i="6"/>
  <c r="AO16" i="6"/>
  <c r="AO48" i="6"/>
  <c r="BI16" i="6"/>
  <c r="BI48" i="6"/>
  <c r="AU16" i="6"/>
  <c r="AU48" i="6"/>
  <c r="AS16" i="6"/>
  <c r="AS48" i="6"/>
  <c r="AM16" i="6"/>
  <c r="AM48" i="6"/>
  <c r="AQ16" i="6"/>
  <c r="AQ48" i="6"/>
  <c r="BH16" i="6"/>
  <c r="BH48" i="6"/>
  <c r="AX16" i="6"/>
  <c r="AX48" i="6"/>
  <c r="AL16" i="6"/>
  <c r="AL48" i="6"/>
  <c r="BJ16" i="6"/>
  <c r="BJ48" i="6"/>
  <c r="AV16" i="6"/>
  <c r="AV48" i="6"/>
  <c r="BF16" i="6"/>
  <c r="BF48" i="6"/>
  <c r="BG16" i="6"/>
  <c r="BG48" i="6"/>
  <c r="BB16" i="6"/>
  <c r="BB48" i="6"/>
  <c r="BG31" i="6"/>
  <c r="BC16" i="6"/>
  <c r="BC48" i="6"/>
  <c r="AN16" i="6"/>
  <c r="AN48" i="6"/>
  <c r="BA16" i="6"/>
  <c r="BA48" i="6"/>
  <c r="BD16" i="6"/>
  <c r="BD48" i="6"/>
  <c r="BJ46" i="6"/>
  <c r="BJ31" i="6"/>
  <c r="BE46" i="6"/>
  <c r="BE31" i="6"/>
  <c r="AX46" i="6"/>
  <c r="AX31" i="6"/>
  <c r="AK46" i="6"/>
  <c r="AK31" i="6"/>
  <c r="BI46" i="6"/>
  <c r="BI31" i="6"/>
  <c r="BH46" i="6"/>
  <c r="BH31" i="6"/>
  <c r="AP46" i="6"/>
  <c r="AP31" i="6"/>
  <c r="AR46" i="6"/>
  <c r="AR31" i="6"/>
  <c r="AU46" i="6"/>
  <c r="AU31" i="6"/>
  <c r="AV46" i="6"/>
  <c r="AV31" i="6"/>
  <c r="AQ46" i="6"/>
  <c r="AQ31" i="6"/>
  <c r="BA46" i="6"/>
  <c r="BA31" i="6"/>
  <c r="AZ46" i="6"/>
  <c r="AZ31" i="6"/>
  <c r="AW46" i="6"/>
  <c r="AW31" i="6"/>
  <c r="BZ23" i="6" l="1"/>
  <c r="CA23" i="6"/>
  <c r="BQ24" i="6"/>
  <c r="BS24" i="6" s="1"/>
  <c r="BR25" i="6"/>
  <c r="CA24" i="6" l="1"/>
  <c r="BZ24" i="6"/>
  <c r="BQ25" i="6"/>
  <c r="BS25" i="6" s="1"/>
  <c r="BR26" i="6"/>
  <c r="CA25" i="6" l="1"/>
  <c r="BZ25" i="6"/>
  <c r="BR27" i="6"/>
  <c r="BQ26" i="6"/>
  <c r="BS26" i="6" s="1"/>
  <c r="CA26" i="6" l="1"/>
  <c r="BZ26" i="6"/>
  <c r="BR28" i="6"/>
  <c r="BQ27" i="6"/>
  <c r="BS27" i="6" s="1"/>
  <c r="CA27" i="6" l="1"/>
  <c r="BQ28" i="6"/>
  <c r="BS28" i="6" s="1"/>
  <c r="BR29" i="6"/>
  <c r="BZ27" i="6"/>
  <c r="BZ28" i="6" l="1"/>
  <c r="BQ29" i="6"/>
  <c r="BS29" i="6" s="1"/>
  <c r="BR30" i="6"/>
  <c r="CA28" i="6"/>
  <c r="CA29" i="6" l="1"/>
  <c r="BQ30" i="6"/>
  <c r="BS30" i="6" s="1"/>
  <c r="BR31" i="6"/>
  <c r="BZ29" i="6"/>
  <c r="BQ31" i="6" l="1"/>
  <c r="BS31" i="6" s="1"/>
  <c r="BR32" i="6"/>
  <c r="CA30" i="6"/>
  <c r="BZ30" i="6"/>
  <c r="BZ31" i="6" l="1"/>
  <c r="CA31" i="6"/>
  <c r="BQ32" i="6"/>
  <c r="BS32" i="6" s="1"/>
  <c r="BR33" i="6"/>
  <c r="CA32" i="6" l="1"/>
  <c r="BQ33" i="6"/>
  <c r="BS33" i="6" s="1"/>
  <c r="BR34" i="6"/>
  <c r="BZ32" i="6"/>
  <c r="BR35" i="6" l="1"/>
  <c r="BQ34" i="6"/>
  <c r="BS34" i="6" s="1"/>
  <c r="CA33" i="6"/>
  <c r="BZ33" i="6"/>
  <c r="BZ34" i="6" l="1"/>
  <c r="CA34" i="6"/>
  <c r="BR36" i="6"/>
  <c r="BQ35" i="6"/>
  <c r="BS35" i="6" s="1"/>
  <c r="BZ35" i="6" l="1"/>
  <c r="CA35" i="6"/>
  <c r="BQ36" i="6"/>
  <c r="BS36" i="6" s="1"/>
  <c r="BR37" i="6"/>
  <c r="BZ36" i="6" l="1"/>
  <c r="CA36" i="6"/>
  <c r="BQ37" i="6"/>
  <c r="BS37" i="6" s="1"/>
  <c r="BR38" i="6"/>
  <c r="CA37" i="6" l="1"/>
  <c r="BZ37" i="6"/>
  <c r="BR39" i="6"/>
  <c r="BQ38" i="6"/>
  <c r="BS38" i="6" s="1"/>
  <c r="BZ38" i="6" l="1"/>
  <c r="CA38" i="6"/>
  <c r="BR40" i="6"/>
  <c r="BQ39" i="6"/>
  <c r="BS39" i="6" s="1"/>
  <c r="CA39" i="6" l="1"/>
  <c r="BZ39" i="6"/>
  <c r="BQ40" i="6"/>
  <c r="BS40" i="6" s="1"/>
  <c r="BR41" i="6"/>
  <c r="CA40" i="6" l="1"/>
  <c r="BQ41" i="6"/>
  <c r="BS41" i="6" s="1"/>
  <c r="BR42" i="6"/>
  <c r="BZ40" i="6"/>
  <c r="BZ41" i="6" l="1"/>
  <c r="BQ42" i="6"/>
  <c r="BS42" i="6" s="1"/>
  <c r="BR43" i="6"/>
  <c r="CA41" i="6"/>
  <c r="CA42" i="6" l="1"/>
  <c r="BZ42" i="6"/>
  <c r="BR44" i="6"/>
  <c r="BQ43" i="6"/>
  <c r="BS43" i="6" s="1"/>
  <c r="BZ43" i="6" l="1"/>
  <c r="CA43" i="6"/>
  <c r="BQ44" i="6"/>
  <c r="BS44" i="6" s="1"/>
  <c r="BR45" i="6"/>
  <c r="BZ44" i="6" l="1"/>
  <c r="BQ45" i="6"/>
  <c r="BS45" i="6" s="1"/>
  <c r="BR46" i="6"/>
  <c r="CA44" i="6"/>
  <c r="CA45" i="6" l="1"/>
  <c r="BZ45" i="6"/>
  <c r="BQ46" i="6"/>
  <c r="BS46" i="6" s="1"/>
  <c r="BR47" i="6"/>
  <c r="CA46" i="6" l="1"/>
  <c r="BZ46" i="6"/>
  <c r="BQ47" i="6"/>
  <c r="BS47" i="6" s="1"/>
  <c r="BR48" i="6"/>
  <c r="BZ47" i="6" l="1"/>
  <c r="CA47" i="6"/>
  <c r="BQ48" i="6"/>
  <c r="BS48" i="6" s="1"/>
  <c r="BR49" i="6"/>
  <c r="BQ49" i="6" l="1"/>
  <c r="BS49" i="6" s="1"/>
  <c r="BR50" i="6"/>
  <c r="BZ48" i="6"/>
  <c r="CA48" i="6"/>
  <c r="CA49" i="6" l="1"/>
  <c r="BZ49" i="6"/>
  <c r="BR51" i="6"/>
  <c r="BQ50" i="6"/>
  <c r="BS50" i="6" s="1"/>
  <c r="BZ50" i="6" l="1"/>
  <c r="CA50" i="6"/>
  <c r="BQ51" i="6"/>
  <c r="BS51" i="6" s="1"/>
  <c r="BR52" i="6"/>
  <c r="CA51" i="6" l="1"/>
  <c r="BZ51" i="6"/>
  <c r="BR53" i="6"/>
  <c r="BQ52" i="6"/>
  <c r="BS52" i="6" s="1"/>
  <c r="CA52" i="6" l="1"/>
  <c r="BQ53" i="6"/>
  <c r="BS53" i="6" s="1"/>
  <c r="BR54" i="6"/>
  <c r="BZ52" i="6"/>
  <c r="CA53" i="6" l="1"/>
  <c r="BR55" i="6"/>
  <c r="BQ54" i="6"/>
  <c r="BS54" i="6" s="1"/>
  <c r="BZ53" i="6"/>
  <c r="BZ54" i="6" l="1"/>
  <c r="CA54" i="6"/>
  <c r="BQ55" i="6"/>
  <c r="BS55" i="6" s="1"/>
  <c r="BR56" i="6"/>
  <c r="BZ55" i="6" l="1"/>
  <c r="CA55" i="6"/>
  <c r="BQ56" i="6"/>
  <c r="BS56" i="6" s="1"/>
  <c r="BR57" i="6"/>
  <c r="BZ56" i="6" l="1"/>
  <c r="CA56" i="6"/>
  <c r="BR58" i="6"/>
  <c r="BR59" i="6" s="1"/>
  <c r="BQ57" i="6"/>
  <c r="BS57" i="6" s="1"/>
  <c r="BR60" i="6" l="1"/>
  <c r="BZ57" i="6"/>
  <c r="CA57" i="6"/>
  <c r="BQ58" i="6"/>
  <c r="BS58" i="6" s="1"/>
  <c r="BR61" i="6" l="1"/>
  <c r="BQ60" i="6"/>
  <c r="BS60" i="6" s="1"/>
  <c r="BQ59" i="6"/>
  <c r="BZ58" i="6"/>
  <c r="CA58" i="6"/>
  <c r="BQ61" i="6" l="1"/>
  <c r="BS61" i="6" s="1"/>
  <c r="BR62" i="6"/>
  <c r="CA60" i="6"/>
  <c r="BS59" i="6"/>
  <c r="CA59" i="6"/>
  <c r="BZ59" i="6"/>
  <c r="BZ60" i="6"/>
  <c r="BQ62" i="6" l="1"/>
  <c r="BS62" i="6" s="1"/>
  <c r="BR63" i="6"/>
  <c r="BZ62" i="6"/>
  <c r="CA62" i="6"/>
  <c r="BZ61" i="6"/>
  <c r="CA61" i="6"/>
  <c r="BR64" i="6" l="1"/>
  <c r="BQ63" i="6"/>
  <c r="BS63" i="6" s="1"/>
  <c r="BZ63" i="6"/>
  <c r="CA63" i="6"/>
  <c r="BR65" i="6" l="1"/>
  <c r="BQ64" i="6"/>
  <c r="BS64" i="6" s="1"/>
  <c r="CA64" i="6" l="1"/>
  <c r="BQ65" i="6"/>
  <c r="BS65" i="6" s="1"/>
  <c r="BR66" i="6"/>
  <c r="BZ64" i="6"/>
  <c r="BZ65" i="6" l="1"/>
  <c r="BR67" i="6"/>
  <c r="BQ66" i="6"/>
  <c r="BS66" i="6" s="1"/>
  <c r="CA65" i="6"/>
  <c r="BZ66" i="6" l="1"/>
  <c r="CA66" i="6"/>
  <c r="BQ67" i="6"/>
  <c r="BS67" i="6" s="1"/>
  <c r="BR68" i="6"/>
  <c r="CA67" i="6"/>
  <c r="BZ67" i="6" l="1"/>
  <c r="BQ68" i="6"/>
  <c r="BS68" i="6" s="1"/>
  <c r="BR69" i="6"/>
  <c r="BR70" i="6" l="1"/>
  <c r="BQ69" i="6"/>
  <c r="BS69" i="6" s="1"/>
  <c r="CA68" i="6"/>
  <c r="BZ68" i="6"/>
  <c r="BZ69" i="6" l="1"/>
  <c r="BQ70" i="6"/>
  <c r="BS70" i="6" s="1"/>
  <c r="CA70" i="6"/>
  <c r="BR71" i="6"/>
  <c r="BZ70" i="6"/>
  <c r="CA69" i="6"/>
  <c r="BR72" i="6" l="1"/>
  <c r="BQ71" i="6"/>
  <c r="BS71" i="6" s="1"/>
  <c r="BZ71" i="6"/>
  <c r="CA71" i="6"/>
  <c r="BQ72" i="6" l="1"/>
  <c r="BS72" i="6" s="1"/>
  <c r="BR73" i="6"/>
  <c r="BQ73" i="6" l="1"/>
  <c r="BS73" i="6" s="1"/>
  <c r="BR74" i="6"/>
  <c r="BZ73" i="6"/>
  <c r="CA72" i="6"/>
  <c r="BZ72" i="6"/>
  <c r="BR75" i="6" l="1"/>
  <c r="BQ74" i="6"/>
  <c r="BS74" i="6" s="1"/>
  <c r="BZ74" i="6"/>
  <c r="CA74" i="6"/>
  <c r="CA73" i="6"/>
  <c r="BQ75" i="6" l="1"/>
  <c r="BS75" i="6" s="1"/>
  <c r="BZ75" i="6"/>
  <c r="BR76" i="6"/>
  <c r="CA75" i="6"/>
  <c r="BR77" i="6" l="1"/>
  <c r="BQ76" i="6"/>
  <c r="BS76" i="6" s="1"/>
  <c r="BR78" i="6" l="1"/>
  <c r="BQ77" i="6"/>
  <c r="BS77" i="6" s="1"/>
  <c r="CA76" i="6"/>
  <c r="BZ76" i="6"/>
  <c r="BQ78" i="6" l="1"/>
  <c r="BS78" i="6" s="1"/>
  <c r="BZ78" i="6"/>
  <c r="CA78" i="6"/>
  <c r="BR79" i="6"/>
  <c r="BZ77" i="6"/>
  <c r="CA77" i="6"/>
  <c r="BR80" i="6" l="1"/>
  <c r="BQ79" i="6"/>
  <c r="BS79" i="6" s="1"/>
  <c r="BZ79" i="6"/>
  <c r="CA79" i="6"/>
  <c r="BR81" i="6" l="1"/>
  <c r="BQ80" i="6"/>
  <c r="BS80" i="6" s="1"/>
  <c r="BQ81" i="6" l="1"/>
  <c r="BS81" i="6" s="1"/>
  <c r="BR82" i="6"/>
  <c r="BZ81" i="6"/>
  <c r="CA80" i="6"/>
  <c r="BZ80" i="6"/>
  <c r="BR83" i="6" l="1"/>
  <c r="BQ82" i="6"/>
  <c r="BS82" i="6" s="1"/>
  <c r="CA81" i="6"/>
  <c r="CA82" i="6" l="1"/>
  <c r="BZ82" i="6"/>
  <c r="BQ83" i="6"/>
  <c r="BS83" i="6" s="1"/>
  <c r="BR84" i="6"/>
  <c r="CA83" i="6" l="1"/>
  <c r="BZ83" i="6"/>
  <c r="BQ84" i="6"/>
  <c r="BS84" i="6" s="1"/>
  <c r="BR85" i="6"/>
  <c r="CA84" i="6"/>
  <c r="BQ85" i="6" l="1"/>
  <c r="BS85" i="6" s="1"/>
  <c r="BR86" i="6"/>
  <c r="BZ85" i="6"/>
  <c r="BZ84" i="6"/>
  <c r="BQ86" i="6" l="1"/>
  <c r="BS86" i="6" s="1"/>
  <c r="BZ86" i="6"/>
  <c r="CA86" i="6"/>
  <c r="BR87" i="6"/>
  <c r="CA85" i="6"/>
  <c r="BR88" i="6" l="1"/>
  <c r="BQ87" i="6"/>
  <c r="BS87" i="6" s="1"/>
  <c r="CA87" i="6"/>
  <c r="BZ87" i="6"/>
  <c r="BR89" i="6" l="1"/>
  <c r="BQ88" i="6"/>
  <c r="BS88" i="6" s="1"/>
  <c r="BQ89" i="6" l="1"/>
  <c r="BS89" i="6" s="1"/>
  <c r="BR90" i="6"/>
  <c r="CA88" i="6"/>
  <c r="BZ88" i="6"/>
  <c r="BR91" i="6" l="1"/>
  <c r="BQ90" i="6"/>
  <c r="BS90" i="6" s="1"/>
  <c r="BZ89" i="6"/>
  <c r="CA89" i="6"/>
  <c r="CA90" i="6" l="1"/>
  <c r="BZ90" i="6"/>
  <c r="BQ91" i="6"/>
  <c r="BS91" i="6" s="1"/>
  <c r="BR92" i="6"/>
  <c r="CA91" i="6"/>
  <c r="BQ92" i="6" l="1"/>
  <c r="BS92" i="6" s="1"/>
  <c r="BR93" i="6"/>
  <c r="CA92" i="6"/>
  <c r="BZ91" i="6"/>
  <c r="BR94" i="6" l="1"/>
  <c r="BQ93" i="6"/>
  <c r="BS93" i="6" s="1"/>
  <c r="BZ92" i="6"/>
  <c r="BQ94" i="6" l="1"/>
  <c r="BS94" i="6" s="1"/>
  <c r="CA94" i="6"/>
  <c r="BR95" i="6"/>
  <c r="BZ94" i="6"/>
  <c r="BZ93" i="6"/>
  <c r="CA93" i="6"/>
  <c r="BR96" i="6" l="1"/>
  <c r="BQ95" i="6"/>
  <c r="BS95" i="6" s="1"/>
  <c r="BZ95" i="6"/>
  <c r="CA95" i="6"/>
  <c r="BQ96" i="6" l="1"/>
  <c r="BS96" i="6" s="1"/>
  <c r="BR97" i="6"/>
  <c r="BR98" i="6" l="1"/>
  <c r="BQ97" i="6"/>
  <c r="BS97" i="6" s="1"/>
  <c r="CA96" i="6"/>
  <c r="BZ96" i="6"/>
  <c r="BR99" i="6" l="1"/>
  <c r="BQ98" i="6"/>
  <c r="BS98" i="6" s="1"/>
  <c r="BZ98" i="6"/>
  <c r="BZ97" i="6"/>
  <c r="CA97" i="6"/>
  <c r="CA98" i="6" l="1"/>
  <c r="BQ99" i="6"/>
  <c r="BS99" i="6" s="1"/>
  <c r="BZ99" i="6"/>
  <c r="BR100" i="6"/>
  <c r="CA99" i="6"/>
  <c r="BR101" i="6" l="1"/>
  <c r="BQ100" i="6"/>
  <c r="BS100" i="6" s="1"/>
  <c r="BR102" i="6" l="1"/>
  <c r="BQ101" i="6"/>
  <c r="BS101" i="6" s="1"/>
  <c r="CA100" i="6"/>
  <c r="BZ100" i="6"/>
  <c r="BQ102" i="6" l="1"/>
  <c r="BS102" i="6" s="1"/>
  <c r="BR103" i="6"/>
  <c r="BZ102" i="6"/>
  <c r="CA102" i="6"/>
  <c r="BZ101" i="6"/>
  <c r="CA101" i="6"/>
  <c r="BR104" i="6" l="1"/>
  <c r="BQ103" i="6"/>
  <c r="BS103" i="6" s="1"/>
  <c r="BZ103" i="6"/>
  <c r="CA103" i="6"/>
  <c r="BQ104" i="6" l="1"/>
  <c r="BS104" i="6" s="1"/>
  <c r="BR105" i="6"/>
  <c r="BR106" i="6" l="1"/>
  <c r="BQ105" i="6"/>
  <c r="BS105" i="6" s="1"/>
  <c r="CA104" i="6"/>
  <c r="BZ104" i="6"/>
  <c r="BZ105" i="6" l="1"/>
  <c r="BR107" i="6"/>
  <c r="BQ106" i="6"/>
  <c r="BS106" i="6" s="1"/>
  <c r="CA105" i="6"/>
  <c r="CA106" i="6" l="1"/>
  <c r="BZ106" i="6"/>
  <c r="BQ107" i="6"/>
  <c r="BS107" i="6" s="1"/>
  <c r="BR108" i="6"/>
  <c r="CA107" i="6"/>
  <c r="BR109" i="6" l="1"/>
  <c r="BQ108" i="6"/>
  <c r="BS108" i="6" s="1"/>
  <c r="BZ107" i="6"/>
  <c r="BR110" i="6" l="1"/>
  <c r="BQ109" i="6"/>
  <c r="BS109" i="6" s="1"/>
  <c r="CA108" i="6"/>
  <c r="BZ108" i="6"/>
  <c r="BZ109" i="6" l="1"/>
  <c r="BQ110" i="6"/>
  <c r="BS110" i="6" s="1"/>
  <c r="BZ110" i="6"/>
  <c r="CA110" i="6"/>
  <c r="BR111" i="6"/>
  <c r="CA109" i="6"/>
  <c r="BR112" i="6" l="1"/>
  <c r="BQ111" i="6"/>
  <c r="BS111" i="6" s="1"/>
  <c r="CA111" i="6"/>
  <c r="BZ111" i="6" l="1"/>
  <c r="BR113" i="6"/>
  <c r="BQ112" i="6"/>
  <c r="BS112" i="6" s="1"/>
  <c r="CA112" i="6" l="1"/>
  <c r="BQ113" i="6"/>
  <c r="BS113" i="6" s="1"/>
  <c r="BR114" i="6"/>
  <c r="BZ113" i="6"/>
  <c r="BZ112" i="6"/>
  <c r="BQ114" i="6" l="1"/>
  <c r="BS114" i="6" s="1"/>
  <c r="BZ114" i="6"/>
  <c r="CA114" i="6"/>
  <c r="BR115" i="6"/>
  <c r="CA113" i="6"/>
  <c r="BR116" i="6" l="1"/>
  <c r="BQ115" i="6"/>
  <c r="BS115" i="6" s="1"/>
  <c r="BZ115" i="6"/>
  <c r="CA115" i="6"/>
  <c r="BQ116" i="6" l="1"/>
  <c r="BS116" i="6" s="1"/>
  <c r="BR117" i="6"/>
  <c r="BZ116" i="6"/>
  <c r="CA116" i="6"/>
  <c r="BR118" i="6" l="1"/>
  <c r="BQ117" i="6"/>
  <c r="BS117" i="6" s="1"/>
  <c r="CA117" i="6"/>
  <c r="BZ117" i="6"/>
  <c r="BR119" i="6" l="1"/>
  <c r="BQ118" i="6"/>
  <c r="BS118" i="6" s="1"/>
  <c r="BZ118" i="6"/>
  <c r="CA118" i="6"/>
  <c r="BQ119" i="6" l="1"/>
  <c r="BS119" i="6" s="1"/>
  <c r="BR120" i="6"/>
  <c r="BZ119" i="6"/>
  <c r="CA119" i="6"/>
  <c r="BQ120" i="6" l="1"/>
  <c r="BS120" i="6" s="1"/>
  <c r="BR121" i="6"/>
  <c r="BZ120" i="6"/>
  <c r="CA120" i="6"/>
  <c r="BR122" i="6" l="1"/>
  <c r="BQ121" i="6"/>
  <c r="BS121" i="6" s="1"/>
  <c r="BZ121" i="6"/>
  <c r="CA121" i="6" l="1"/>
  <c r="BR123" i="6"/>
  <c r="BQ122" i="6"/>
  <c r="BS122" i="6" s="1"/>
  <c r="BZ122" i="6"/>
  <c r="CA122" i="6" l="1"/>
  <c r="BQ123" i="6"/>
  <c r="BS123" i="6" s="1"/>
  <c r="BR124" i="6"/>
  <c r="CA123" i="6"/>
  <c r="BZ123" i="6"/>
  <c r="BR125" i="6" l="1"/>
  <c r="BQ124" i="6"/>
  <c r="BS124" i="6" s="1"/>
  <c r="CA124" i="6"/>
  <c r="BZ124" i="6"/>
  <c r="BR126" i="6" l="1"/>
  <c r="BQ125" i="6"/>
  <c r="BS125" i="6" s="1"/>
  <c r="CA125" i="6"/>
  <c r="BZ125" i="6"/>
  <c r="BQ126" i="6" l="1"/>
  <c r="BS126" i="6" s="1"/>
  <c r="BR127" i="6"/>
  <c r="CA126" i="6"/>
  <c r="BZ126" i="6"/>
  <c r="BQ127" i="6" l="1"/>
  <c r="BS127" i="6" s="1"/>
  <c r="BR128" i="6"/>
  <c r="CA127" i="6"/>
  <c r="BZ127" i="6"/>
  <c r="BQ128" i="6" l="1"/>
  <c r="BS128" i="6" s="1"/>
  <c r="BR129" i="6"/>
  <c r="CA128" i="6"/>
  <c r="BZ128" i="6"/>
  <c r="BQ129" i="6" l="1"/>
  <c r="BS129" i="6" s="1"/>
  <c r="BR130" i="6"/>
  <c r="CA129" i="6"/>
  <c r="BZ129" i="6"/>
  <c r="BQ130" i="6" l="1"/>
  <c r="BS130" i="6" s="1"/>
  <c r="BR131" i="6"/>
  <c r="CA130" i="6"/>
  <c r="BZ130" i="6"/>
  <c r="BQ131" i="6" l="1"/>
  <c r="BS131" i="6" s="1"/>
  <c r="BR132" i="6"/>
  <c r="CA131" i="6"/>
  <c r="BZ131" i="6"/>
  <c r="BR133" i="6" l="1"/>
  <c r="BQ132" i="6"/>
  <c r="BS132" i="6" s="1"/>
  <c r="CA132" i="6"/>
  <c r="BZ132" i="6"/>
  <c r="BQ133" i="6" l="1"/>
  <c r="BS133" i="6" s="1"/>
  <c r="BR134" i="6"/>
  <c r="BZ133" i="6"/>
  <c r="CA133" i="6"/>
  <c r="BR135" i="6" l="1"/>
  <c r="BQ134" i="6"/>
  <c r="BS134" i="6" s="1"/>
  <c r="BZ134" i="6"/>
  <c r="CA134" i="6"/>
  <c r="BR136" i="6" l="1"/>
  <c r="BQ135" i="6"/>
  <c r="BS135" i="6" s="1"/>
  <c r="BZ135" i="6"/>
  <c r="CA135" i="6"/>
  <c r="BR137" i="6" l="1"/>
  <c r="BQ136" i="6"/>
  <c r="BS136" i="6" s="1"/>
  <c r="BZ136" i="6"/>
  <c r="CA136" i="6"/>
  <c r="BR138" i="6" l="1"/>
  <c r="BQ137" i="6"/>
  <c r="BS137" i="6" s="1"/>
  <c r="CA137" i="6"/>
  <c r="BZ137" i="6"/>
  <c r="BQ138" i="6" l="1"/>
  <c r="BS138" i="6" s="1"/>
  <c r="BR139" i="6"/>
  <c r="CA138" i="6"/>
  <c r="BZ138" i="6"/>
  <c r="BR140" i="6" l="1"/>
  <c r="BQ139" i="6"/>
  <c r="BS139" i="6" s="1"/>
  <c r="CA139" i="6" l="1"/>
  <c r="BZ139" i="6"/>
  <c r="BQ140" i="6"/>
  <c r="BS140" i="6" s="1"/>
  <c r="BR141" i="6"/>
  <c r="BZ140" i="6"/>
  <c r="CA140" i="6"/>
  <c r="BR142" i="6" l="1"/>
  <c r="BQ141" i="6"/>
  <c r="BS141" i="6" s="1"/>
  <c r="BZ141" i="6"/>
  <c r="CA141" i="6" l="1"/>
  <c r="BQ142" i="6"/>
  <c r="BS142" i="6" s="1"/>
  <c r="BR143" i="6"/>
  <c r="BZ142" i="6"/>
  <c r="CA142" i="6" l="1"/>
  <c r="BR144" i="6"/>
  <c r="BQ143" i="6"/>
  <c r="BS143" i="6" s="1"/>
  <c r="CA143" i="6"/>
  <c r="BZ143" i="6"/>
  <c r="BQ144" i="6" l="1"/>
  <c r="BS144" i="6" s="1"/>
  <c r="BR145" i="6"/>
  <c r="BZ144" i="6" l="1"/>
  <c r="CA144" i="6"/>
  <c r="BR146" i="6"/>
  <c r="BQ145" i="6"/>
  <c r="BS145" i="6" s="1"/>
  <c r="CA145" i="6" l="1"/>
  <c r="BZ145" i="6"/>
  <c r="BR147" i="6"/>
  <c r="BQ146" i="6"/>
  <c r="BS146" i="6" s="1"/>
  <c r="CA146" i="6" l="1"/>
  <c r="BZ146" i="6"/>
  <c r="BQ147" i="6"/>
  <c r="BS147" i="6" s="1"/>
  <c r="BR148" i="6"/>
  <c r="CA147" i="6"/>
  <c r="BZ147" i="6"/>
  <c r="BR149" i="6" l="1"/>
  <c r="BQ148" i="6"/>
  <c r="BS148" i="6" s="1"/>
  <c r="BZ148" i="6"/>
  <c r="CA148" i="6"/>
  <c r="BR150" i="6" l="1"/>
  <c r="BQ149" i="6"/>
  <c r="BS149" i="6" s="1"/>
  <c r="CA149" i="6"/>
  <c r="BZ149" i="6" l="1"/>
  <c r="BR151" i="6"/>
  <c r="BQ150" i="6"/>
  <c r="BS150" i="6" s="1"/>
  <c r="CA150" i="6"/>
  <c r="BZ150" i="6"/>
  <c r="BR152" i="6" l="1"/>
  <c r="BQ151" i="6"/>
  <c r="BS151" i="6" s="1"/>
  <c r="CA151" i="6"/>
  <c r="BZ151" i="6"/>
  <c r="BQ152" i="6" l="1"/>
  <c r="BS152" i="6" s="1"/>
  <c r="BR153" i="6"/>
  <c r="BZ152" i="6"/>
  <c r="CA152" i="6"/>
  <c r="BQ153" i="6" l="1"/>
  <c r="BS153" i="6" s="1"/>
  <c r="BR154" i="6"/>
  <c r="CA153" i="6"/>
  <c r="BZ153" i="6"/>
  <c r="BQ154" i="6" l="1"/>
  <c r="BS154" i="6" s="1"/>
  <c r="BR155" i="6"/>
  <c r="CA154" i="6"/>
  <c r="BZ154" i="6"/>
  <c r="BR156" i="6" l="1"/>
  <c r="BQ155" i="6"/>
  <c r="BS155" i="6" s="1"/>
  <c r="BZ155" i="6"/>
  <c r="CA155" i="6"/>
  <c r="BR157" i="6" l="1"/>
  <c r="BQ156" i="6"/>
  <c r="BS156" i="6" s="1"/>
  <c r="CA156" i="6"/>
  <c r="BZ156" i="6"/>
  <c r="BR158" i="6" l="1"/>
  <c r="BQ157" i="6"/>
  <c r="BS157" i="6" s="1"/>
  <c r="CA157" i="6"/>
  <c r="BZ157" i="6" l="1"/>
  <c r="BQ158" i="6"/>
  <c r="BS158" i="6" s="1"/>
  <c r="BR159" i="6"/>
  <c r="CA158" i="6"/>
  <c r="BZ158" i="6"/>
  <c r="BR160" i="6" l="1"/>
  <c r="BQ159" i="6"/>
  <c r="BS159" i="6" s="1"/>
  <c r="BZ159" i="6"/>
  <c r="CA159" i="6"/>
  <c r="BR161" i="6" l="1"/>
  <c r="BQ160" i="6"/>
  <c r="BS160" i="6" s="1"/>
  <c r="CA160" i="6"/>
  <c r="BZ160" i="6" l="1"/>
  <c r="BR162" i="6"/>
  <c r="BQ161" i="6"/>
  <c r="BS161" i="6" s="1"/>
  <c r="BZ161" i="6"/>
  <c r="CA161" i="6" l="1"/>
  <c r="BQ162" i="6"/>
  <c r="BS162" i="6" s="1"/>
  <c r="BR163" i="6"/>
  <c r="CA162" i="6"/>
  <c r="BZ162" i="6"/>
  <c r="BR164" i="6" l="1"/>
  <c r="BQ163" i="6"/>
  <c r="BS163" i="6" s="1"/>
  <c r="BZ163" i="6"/>
  <c r="CA163" i="6" l="1"/>
  <c r="BQ164" i="6"/>
  <c r="BS164" i="6" s="1"/>
  <c r="BR165" i="6"/>
  <c r="BZ164" i="6"/>
  <c r="CA164" i="6"/>
  <c r="BQ165" i="6" l="1"/>
  <c r="BS165" i="6" s="1"/>
  <c r="BR166" i="6"/>
  <c r="BZ165" i="6"/>
  <c r="CA165" i="6"/>
  <c r="BQ166" i="6" l="1"/>
  <c r="BS166" i="6" s="1"/>
  <c r="BR167" i="6"/>
  <c r="BZ166" i="6"/>
  <c r="CA166" i="6"/>
  <c r="BR168" i="6" l="1"/>
  <c r="BQ167" i="6"/>
  <c r="BS167" i="6" s="1"/>
  <c r="CA167" i="6"/>
  <c r="BZ167" i="6" l="1"/>
  <c r="BQ168" i="6"/>
  <c r="BS168" i="6" s="1"/>
  <c r="BR169" i="6"/>
  <c r="BZ168" i="6"/>
  <c r="CA168" i="6"/>
  <c r="BR170" i="6" l="1"/>
  <c r="BQ169" i="6"/>
  <c r="BS169" i="6" s="1"/>
  <c r="BZ169" i="6" l="1"/>
  <c r="CA169" i="6"/>
  <c r="BQ170" i="6"/>
  <c r="BS170" i="6" s="1"/>
  <c r="BR171" i="6"/>
  <c r="BZ170" i="6" l="1"/>
  <c r="CA170" i="6"/>
  <c r="BQ171" i="6"/>
  <c r="BS171" i="6" s="1"/>
  <c r="BR172" i="6"/>
  <c r="CA171" i="6"/>
  <c r="BZ171" i="6"/>
  <c r="BR173" i="6" l="1"/>
  <c r="BQ172" i="6"/>
  <c r="BS172" i="6" s="1"/>
  <c r="CA172" i="6" l="1"/>
  <c r="BZ172" i="6"/>
  <c r="BR174" i="6"/>
  <c r="BQ173" i="6"/>
  <c r="BS173" i="6" s="1"/>
  <c r="CA173" i="6" l="1"/>
  <c r="BZ173" i="6"/>
  <c r="BQ174" i="6"/>
  <c r="BS174" i="6" s="1"/>
  <c r="BR175" i="6"/>
  <c r="BZ174" i="6" l="1"/>
  <c r="CA174" i="6"/>
  <c r="BR176" i="6"/>
  <c r="BQ175" i="6"/>
  <c r="BS175" i="6" s="1"/>
  <c r="BZ175" i="6"/>
  <c r="CA175" i="6" l="1"/>
  <c r="BR177" i="6"/>
  <c r="BQ176" i="6"/>
  <c r="BS176" i="6" s="1"/>
  <c r="BZ176" i="6" l="1"/>
  <c r="CA176" i="6"/>
  <c r="BQ177" i="6"/>
  <c r="BS177" i="6" s="1"/>
  <c r="BR178" i="6"/>
  <c r="BZ177" i="6" l="1"/>
  <c r="CA177" i="6"/>
  <c r="BR179" i="6"/>
  <c r="BQ178" i="6"/>
  <c r="BS178" i="6" s="1"/>
  <c r="CA178" i="6"/>
  <c r="BZ178" i="6" l="1"/>
  <c r="BR180" i="6"/>
  <c r="BQ179" i="6"/>
  <c r="BS179" i="6" s="1"/>
  <c r="CA179" i="6"/>
  <c r="BZ179" i="6"/>
  <c r="BQ180" i="6" l="1"/>
  <c r="BS180" i="6" s="1"/>
  <c r="CA180" i="6"/>
  <c r="BR181" i="6"/>
  <c r="BQ181" i="6" l="1"/>
  <c r="BS181" i="6" s="1"/>
  <c r="BR182" i="6"/>
  <c r="BZ180" i="6"/>
  <c r="BZ181" i="6" l="1"/>
  <c r="BR183" i="6"/>
  <c r="BQ182" i="6"/>
  <c r="BS182" i="6" s="1"/>
  <c r="CA182" i="6"/>
  <c r="CA181" i="6"/>
  <c r="BZ182" i="6" l="1"/>
  <c r="BQ183" i="6"/>
  <c r="BS183" i="6" s="1"/>
  <c r="BZ183" i="6"/>
  <c r="BR184" i="6"/>
  <c r="CA183" i="6"/>
  <c r="BQ184" i="6" l="1"/>
  <c r="BS184" i="6" s="1"/>
  <c r="BR185" i="6"/>
  <c r="BZ184" i="6"/>
  <c r="CA184" i="6"/>
  <c r="BQ185" i="6" l="1"/>
  <c r="BS185" i="6" s="1"/>
  <c r="BR186" i="6"/>
  <c r="BZ185" i="6"/>
  <c r="CA185" i="6"/>
  <c r="BQ186" i="6" l="1"/>
  <c r="BS186" i="6" s="1"/>
  <c r="CA186" i="6"/>
  <c r="BR187" i="6"/>
  <c r="BZ186" i="6"/>
  <c r="BQ187" i="6" l="1"/>
  <c r="BS187" i="6" s="1"/>
  <c r="BR188" i="6"/>
  <c r="CA187" i="6"/>
  <c r="BZ187" i="6"/>
  <c r="BR189" i="6" l="1"/>
  <c r="BQ188" i="6"/>
  <c r="BS188" i="6" s="1"/>
  <c r="BZ188" i="6"/>
  <c r="CA188" i="6" l="1"/>
  <c r="BQ189" i="6"/>
  <c r="BS189" i="6" s="1"/>
  <c r="BZ189" i="6"/>
  <c r="BR190" i="6"/>
  <c r="BQ190" i="6" l="1"/>
  <c r="BS190" i="6" s="1"/>
  <c r="BR191" i="6"/>
  <c r="CA189" i="6"/>
  <c r="CA190" i="6" l="1"/>
  <c r="BR192" i="6"/>
  <c r="BQ191" i="6"/>
  <c r="BS191" i="6" s="1"/>
  <c r="BZ190" i="6"/>
  <c r="BZ191" i="6" l="1"/>
  <c r="CA191" i="6"/>
  <c r="BR193" i="6"/>
  <c r="BQ192" i="6"/>
  <c r="BS192" i="6" s="1"/>
  <c r="BZ192" i="6" l="1"/>
  <c r="BR194" i="6"/>
  <c r="BQ193" i="6"/>
  <c r="BS193" i="6" s="1"/>
  <c r="CA192" i="6"/>
  <c r="BZ193" i="6" l="1"/>
  <c r="CA193" i="6"/>
  <c r="BQ194" i="6"/>
  <c r="BS194" i="6" s="1"/>
  <c r="BR195" i="6"/>
  <c r="BQ195" i="6" l="1"/>
  <c r="BS195" i="6" s="1"/>
  <c r="BZ195" i="6"/>
  <c r="CA195" i="6"/>
  <c r="BR196" i="6"/>
  <c r="CA194" i="6"/>
  <c r="BZ194" i="6"/>
  <c r="BQ196" i="6" l="1"/>
  <c r="BS196" i="6" s="1"/>
  <c r="BR197" i="6"/>
  <c r="CA196" i="6"/>
  <c r="BQ197" i="6" l="1"/>
  <c r="BS197" i="6" s="1"/>
  <c r="BR198" i="6"/>
  <c r="BZ196" i="6"/>
  <c r="CA197" i="6" l="1"/>
  <c r="BQ198" i="6"/>
  <c r="BS198" i="6" s="1"/>
  <c r="BZ198" i="6"/>
  <c r="BR199" i="6"/>
  <c r="CA198" i="6"/>
  <c r="BZ197" i="6"/>
  <c r="BR200" i="6" l="1"/>
  <c r="BQ199" i="6"/>
  <c r="BS199" i="6" s="1"/>
  <c r="BQ200" i="6" l="1"/>
  <c r="BS200" i="6" s="1"/>
  <c r="BR201" i="6"/>
  <c r="BZ200" i="6"/>
  <c r="CA200" i="6"/>
  <c r="BZ199" i="6"/>
  <c r="CA199" i="6"/>
  <c r="BQ201" i="6" l="1"/>
  <c r="BS201" i="6" s="1"/>
  <c r="BR202" i="6"/>
  <c r="BZ201" i="6"/>
  <c r="CA201" i="6"/>
  <c r="BQ202" i="6" l="1"/>
  <c r="BS202" i="6" s="1"/>
  <c r="BZ202" i="6"/>
  <c r="BR203" i="6"/>
  <c r="CA202" i="6"/>
  <c r="BQ203" i="6" l="1"/>
  <c r="BS203" i="6" s="1"/>
  <c r="BR204" i="6"/>
  <c r="CA203" i="6"/>
  <c r="BZ203" i="6"/>
  <c r="BQ204" i="6" l="1"/>
  <c r="BS204" i="6" s="1"/>
  <c r="BR205" i="6"/>
  <c r="CA204" i="6"/>
  <c r="BR206" i="6" l="1"/>
  <c r="BQ205" i="6"/>
  <c r="BS205" i="6" s="1"/>
  <c r="BZ205" i="6"/>
  <c r="BZ204" i="6"/>
  <c r="CA205" i="6" l="1"/>
  <c r="BQ206" i="6"/>
  <c r="BS206" i="6" s="1"/>
  <c r="BR207" i="6"/>
  <c r="BZ206" i="6"/>
  <c r="BR208" i="6" l="1"/>
  <c r="BQ207" i="6"/>
  <c r="BS207" i="6" s="1"/>
  <c r="CA206" i="6"/>
  <c r="BZ207" i="6" l="1"/>
  <c r="CA207" i="6"/>
  <c r="BQ208" i="6"/>
  <c r="BS208" i="6" s="1"/>
  <c r="BR209" i="6"/>
  <c r="BR210" i="6" l="1"/>
  <c r="BQ209" i="6"/>
  <c r="BS209" i="6" s="1"/>
  <c r="CA209" i="6"/>
  <c r="BZ208" i="6"/>
  <c r="CA208" i="6"/>
  <c r="BZ209" i="6" l="1"/>
  <c r="BR211" i="6"/>
  <c r="BQ210" i="6"/>
  <c r="BS210" i="6" s="1"/>
  <c r="BZ210" i="6" l="1"/>
  <c r="BQ211" i="6"/>
  <c r="BS211" i="6" s="1"/>
  <c r="BR212" i="6"/>
  <c r="BZ211" i="6"/>
  <c r="CA211" i="6"/>
  <c r="CA210" i="6"/>
  <c r="BR213" i="6" l="1"/>
  <c r="BQ212" i="6"/>
  <c r="BS212" i="6" s="1"/>
  <c r="BZ212" i="6" l="1"/>
  <c r="BR214" i="6"/>
  <c r="BQ213" i="6"/>
  <c r="BS213" i="6" s="1"/>
  <c r="CA212" i="6"/>
  <c r="BZ213" i="6" l="1"/>
  <c r="BQ214" i="6"/>
  <c r="BS214" i="6" s="1"/>
  <c r="BR215" i="6"/>
  <c r="CA214" i="6"/>
  <c r="CA213" i="6"/>
  <c r="BR216" i="6" l="1"/>
  <c r="BQ215" i="6"/>
  <c r="BS215" i="6" s="1"/>
  <c r="BZ214" i="6"/>
  <c r="BQ216" i="6" l="1"/>
  <c r="BS216" i="6" s="1"/>
  <c r="CA216" i="6"/>
  <c r="BR217" i="6"/>
  <c r="BZ215" i="6"/>
  <c r="CA215" i="6"/>
  <c r="BQ217" i="6" l="1"/>
  <c r="BS217" i="6" s="1"/>
  <c r="BR218" i="6"/>
  <c r="BZ216" i="6"/>
  <c r="CA217" i="6" l="1"/>
  <c r="BZ217" i="6"/>
  <c r="BR219" i="6"/>
  <c r="BQ218" i="6"/>
  <c r="BS218" i="6" s="1"/>
  <c r="BR220" i="6" l="1"/>
  <c r="BQ219" i="6"/>
  <c r="BS219" i="6" s="1"/>
  <c r="CA218" i="6"/>
  <c r="BZ218" i="6"/>
  <c r="BR221" i="6" l="1"/>
  <c r="BQ220" i="6"/>
  <c r="BS220" i="6" s="1"/>
  <c r="CA220" i="6"/>
  <c r="CA219" i="6"/>
  <c r="BZ219" i="6"/>
  <c r="BZ220" i="6" l="1"/>
  <c r="BQ221" i="6"/>
  <c r="BS221" i="6" s="1"/>
  <c r="CA221" i="6"/>
  <c r="BR222" i="6"/>
  <c r="BZ221" i="6"/>
  <c r="BR223" i="6" l="1"/>
  <c r="BQ222" i="6"/>
  <c r="BS222" i="6" s="1"/>
  <c r="BZ222" i="6" l="1"/>
  <c r="CA222" i="6"/>
  <c r="BR224" i="6"/>
  <c r="BQ223" i="6"/>
  <c r="BS223" i="6" s="1"/>
  <c r="BZ223" i="6" l="1"/>
  <c r="CA223" i="6"/>
  <c r="BQ224" i="6"/>
  <c r="BS224" i="6" s="1"/>
  <c r="BR225" i="6"/>
  <c r="BZ224" i="6"/>
  <c r="BR226" i="6" l="1"/>
  <c r="BQ225" i="6"/>
  <c r="BS225" i="6" s="1"/>
  <c r="CA224" i="6"/>
  <c r="CA225" i="6" l="1"/>
  <c r="BZ225" i="6"/>
  <c r="BR227" i="6"/>
  <c r="BQ226" i="6"/>
  <c r="BS226" i="6" s="1"/>
  <c r="BZ226" i="6"/>
  <c r="CA226" i="6" l="1"/>
  <c r="BR228" i="6"/>
  <c r="BQ227" i="6"/>
  <c r="BS227" i="6" s="1"/>
  <c r="CA227" i="6" l="1"/>
  <c r="BZ227" i="6"/>
  <c r="BR229" i="6"/>
  <c r="BQ228" i="6"/>
  <c r="BS228" i="6" s="1"/>
  <c r="BZ228" i="6"/>
  <c r="CA228" i="6"/>
  <c r="BR230" i="6" l="1"/>
  <c r="BQ229" i="6"/>
  <c r="BS229" i="6" s="1"/>
  <c r="BZ229" i="6" l="1"/>
  <c r="CA229" i="6"/>
  <c r="BQ230" i="6"/>
  <c r="BS230" i="6" s="1"/>
  <c r="BR231" i="6"/>
  <c r="CA230" i="6"/>
  <c r="BZ230" i="6"/>
  <c r="BR232" i="6" l="1"/>
  <c r="BQ231" i="6"/>
  <c r="BS231" i="6" s="1"/>
  <c r="CA231" i="6" l="1"/>
  <c r="BZ231" i="6"/>
  <c r="BR233" i="6"/>
  <c r="BQ232" i="6"/>
  <c r="BS232" i="6" s="1"/>
  <c r="BZ232" i="6"/>
  <c r="CA232" i="6"/>
  <c r="BR234" i="6" l="1"/>
  <c r="BQ233" i="6"/>
  <c r="BS233" i="6" s="1"/>
  <c r="BZ233" i="6"/>
  <c r="BQ234" i="6" l="1"/>
  <c r="BS234" i="6" s="1"/>
  <c r="BZ234" i="6"/>
  <c r="BR235" i="6"/>
  <c r="CA233" i="6"/>
  <c r="BQ235" i="6" l="1"/>
  <c r="BS235" i="6" s="1"/>
  <c r="BR236" i="6"/>
  <c r="CA234" i="6"/>
  <c r="BQ236" i="6" l="1"/>
  <c r="BS236" i="6" s="1"/>
  <c r="BR237" i="6"/>
  <c r="BZ236" i="6"/>
  <c r="CA236" i="6"/>
  <c r="CA235" i="6"/>
  <c r="BZ235" i="6"/>
  <c r="BR238" i="6" l="1"/>
  <c r="BQ237" i="6"/>
  <c r="BS237" i="6" s="1"/>
  <c r="BQ238" i="6" l="1"/>
  <c r="BS238" i="6" s="1"/>
  <c r="BR239" i="6"/>
  <c r="CA238" i="6"/>
  <c r="BZ238" i="6"/>
  <c r="BZ237" i="6"/>
  <c r="CA237" i="6"/>
  <c r="BR240" i="6" l="1"/>
  <c r="BQ239" i="6"/>
  <c r="BS239" i="6" s="1"/>
  <c r="CA239" i="6"/>
  <c r="BR241" i="6" l="1"/>
  <c r="BQ240" i="6"/>
  <c r="BS240" i="6" s="1"/>
  <c r="CA240" i="6"/>
  <c r="BZ239" i="6"/>
  <c r="BZ240" i="6" l="1"/>
  <c r="BQ241" i="6"/>
  <c r="BS241" i="6" s="1"/>
  <c r="BR242" i="6"/>
  <c r="BR243" i="6" l="1"/>
  <c r="BQ242" i="6"/>
  <c r="BS242" i="6" s="1"/>
  <c r="BZ241" i="6"/>
  <c r="CA241" i="6"/>
  <c r="BZ242" i="6" l="1"/>
  <c r="CA242" i="6"/>
  <c r="BR244" i="6"/>
  <c r="BQ243" i="6"/>
  <c r="BS243" i="6" s="1"/>
  <c r="CA243" i="6" l="1"/>
  <c r="BR245" i="6"/>
  <c r="BQ244" i="6"/>
  <c r="BS244" i="6" s="1"/>
  <c r="BZ243" i="6"/>
  <c r="CA244" i="6" l="1"/>
  <c r="BR246" i="6"/>
  <c r="BQ245" i="6"/>
  <c r="BS245" i="6" s="1"/>
  <c r="CA245" i="6"/>
  <c r="BZ244" i="6"/>
  <c r="BQ246" i="6" l="1"/>
  <c r="BS246" i="6" s="1"/>
  <c r="CA246" i="6"/>
  <c r="BR247" i="6"/>
  <c r="BZ245" i="6"/>
  <c r="BZ246" i="6" l="1"/>
  <c r="BR248" i="6"/>
  <c r="BQ247" i="6"/>
  <c r="BS247" i="6" s="1"/>
  <c r="BZ247" i="6"/>
  <c r="BQ248" i="6" l="1"/>
  <c r="BS248" i="6" s="1"/>
  <c r="BR249" i="6"/>
  <c r="BZ248" i="6"/>
  <c r="CA247" i="6"/>
  <c r="BR250" i="6" l="1"/>
  <c r="BQ249" i="6"/>
  <c r="BS249" i="6" s="1"/>
  <c r="CA248" i="6"/>
  <c r="CA249" i="6" l="1"/>
  <c r="BZ249" i="6"/>
  <c r="BQ250" i="6"/>
  <c r="BS250" i="6" s="1"/>
  <c r="BR251" i="6"/>
  <c r="BZ250" i="6"/>
  <c r="CA250" i="6"/>
  <c r="BQ251" i="6" l="1"/>
  <c r="BS251" i="6" s="1"/>
  <c r="BR252" i="6"/>
  <c r="BQ252" i="6" l="1"/>
  <c r="BS252" i="6" s="1"/>
  <c r="CA252" i="6"/>
  <c r="BR253" i="6"/>
  <c r="CA251" i="6"/>
  <c r="BZ251" i="6"/>
  <c r="BQ253" i="6" l="1"/>
  <c r="BS253" i="6" s="1"/>
  <c r="CA253" i="6"/>
  <c r="BR254" i="6"/>
  <c r="BZ253" i="6"/>
  <c r="BZ252" i="6"/>
  <c r="BQ254" i="6" l="1"/>
  <c r="BS254" i="6" s="1"/>
  <c r="BR255" i="6"/>
  <c r="CA254" i="6"/>
  <c r="BZ254" i="6"/>
  <c r="BQ255" i="6" l="1"/>
  <c r="BS255" i="6" s="1"/>
  <c r="CA255" i="6"/>
  <c r="BR256" i="6"/>
  <c r="BQ256" i="6" l="1"/>
  <c r="BS256" i="6" s="1"/>
  <c r="CA256" i="6"/>
  <c r="BZ256" i="6"/>
  <c r="BR257" i="6"/>
  <c r="BZ255" i="6"/>
  <c r="BQ257" i="6" l="1"/>
  <c r="BS257" i="6" s="1"/>
  <c r="BR258" i="6"/>
  <c r="CA257" i="6"/>
  <c r="BZ257" i="6"/>
  <c r="BQ258" i="6" l="1"/>
  <c r="BS258" i="6" s="1"/>
  <c r="BR259" i="6"/>
  <c r="CA258" i="6"/>
  <c r="BQ259" i="6" l="1"/>
  <c r="BS259" i="6" s="1"/>
  <c r="BR260" i="6"/>
  <c r="BZ258" i="6"/>
  <c r="BQ260" i="6" l="1"/>
  <c r="BS260" i="6" s="1"/>
  <c r="BR261" i="6"/>
  <c r="BZ260" i="6"/>
  <c r="CA260" i="6"/>
  <c r="BZ259" i="6"/>
  <c r="CA259" i="6"/>
  <c r="BQ261" i="6" l="1"/>
  <c r="BS261" i="6" s="1"/>
  <c r="BZ261" i="6"/>
  <c r="BR262" i="6"/>
  <c r="CA261" i="6"/>
  <c r="BR263" i="6" l="1"/>
  <c r="BQ262" i="6"/>
  <c r="BS262" i="6" s="1"/>
  <c r="CA262" i="6" l="1"/>
  <c r="BR264" i="6"/>
  <c r="BQ263" i="6"/>
  <c r="BS263" i="6" s="1"/>
  <c r="BZ262" i="6"/>
  <c r="CA263" i="6" l="1"/>
  <c r="BQ264" i="6"/>
  <c r="BS264" i="6" s="1"/>
  <c r="BR265" i="6"/>
  <c r="BZ264" i="6"/>
  <c r="CA264" i="6"/>
  <c r="BZ263" i="6"/>
  <c r="BQ265" i="6" l="1"/>
  <c r="BS265" i="6" s="1"/>
  <c r="BR266" i="6"/>
  <c r="CA265" i="6"/>
  <c r="BZ265" i="6"/>
  <c r="BQ266" i="6" l="1"/>
  <c r="BS266" i="6" s="1"/>
  <c r="BR267" i="6"/>
  <c r="CA266" i="6"/>
  <c r="BR268" i="6" l="1"/>
  <c r="BQ267" i="6"/>
  <c r="BS267" i="6" s="1"/>
  <c r="BZ267" i="6"/>
  <c r="CA267" i="6"/>
  <c r="BZ266" i="6"/>
  <c r="BR269" i="6" l="1"/>
  <c r="BQ268" i="6"/>
  <c r="BS268" i="6" s="1"/>
  <c r="BZ268" i="6"/>
  <c r="CA268" i="6"/>
  <c r="BR270" i="6" l="1"/>
  <c r="BQ269" i="6"/>
  <c r="BS269" i="6" s="1"/>
  <c r="CA269" i="6"/>
  <c r="BZ269" i="6"/>
  <c r="BR271" i="6" l="1"/>
  <c r="BQ270" i="6"/>
  <c r="BS270" i="6" s="1"/>
  <c r="BZ270" i="6"/>
  <c r="CA270" i="6"/>
  <c r="BQ271" i="6" l="1"/>
  <c r="BS271" i="6" s="1"/>
  <c r="BR272" i="6"/>
  <c r="BZ271" i="6"/>
  <c r="BQ272" i="6" l="1"/>
  <c r="BS272" i="6" s="1"/>
  <c r="BR273" i="6"/>
  <c r="BZ272" i="6"/>
  <c r="CA272" i="6"/>
  <c r="CA271" i="6"/>
  <c r="BR274" i="6" l="1"/>
  <c r="BQ273" i="6"/>
  <c r="BS273" i="6" s="1"/>
  <c r="CA273" i="6"/>
  <c r="BZ273" i="6"/>
  <c r="BQ274" i="6" l="1"/>
  <c r="BS274" i="6" s="1"/>
  <c r="BR275" i="6"/>
  <c r="BR276" i="6" l="1"/>
  <c r="BQ275" i="6"/>
  <c r="BS275" i="6" s="1"/>
  <c r="CA275" i="6"/>
  <c r="BZ275" i="6"/>
  <c r="BZ274" i="6"/>
  <c r="CA274" i="6"/>
  <c r="BQ276" i="6" l="1"/>
  <c r="BS276" i="6" s="1"/>
  <c r="BR277" i="6"/>
  <c r="CA276" i="6"/>
  <c r="BZ276" i="6"/>
  <c r="BQ277" i="6" l="1"/>
  <c r="BS277" i="6" s="1"/>
  <c r="CA277" i="6"/>
  <c r="BR278" i="6"/>
  <c r="BZ277" i="6" l="1"/>
  <c r="BR279" i="6"/>
  <c r="BQ278" i="6"/>
  <c r="BS278" i="6" s="1"/>
  <c r="BZ278" i="6" l="1"/>
  <c r="CA278" i="6"/>
  <c r="BR280" i="6"/>
  <c r="BQ279" i="6"/>
  <c r="BS279" i="6" s="1"/>
  <c r="BR281" i="6" l="1"/>
  <c r="BQ280" i="6"/>
  <c r="BS280" i="6" s="1"/>
  <c r="BZ279" i="6"/>
  <c r="CA279" i="6"/>
  <c r="BZ280" i="6" l="1"/>
  <c r="BQ281" i="6"/>
  <c r="BS281" i="6" s="1"/>
  <c r="CA281" i="6"/>
  <c r="BZ281" i="6"/>
  <c r="BR282" i="6"/>
  <c r="CA280" i="6"/>
  <c r="BR283" i="6" l="1"/>
  <c r="BQ282" i="6"/>
  <c r="BS282" i="6" s="1"/>
  <c r="BZ282" i="6"/>
  <c r="BR284" i="6" l="1"/>
  <c r="BQ283" i="6"/>
  <c r="BS283" i="6" s="1"/>
  <c r="CA282" i="6"/>
  <c r="BR285" i="6" l="1"/>
  <c r="BQ284" i="6"/>
  <c r="BS284" i="6" s="1"/>
  <c r="CA283" i="6"/>
  <c r="BZ283" i="6"/>
  <c r="CA284" i="6" l="1"/>
  <c r="BQ285" i="6"/>
  <c r="BS285" i="6" s="1"/>
  <c r="BR286" i="6"/>
  <c r="CA285" i="6"/>
  <c r="BZ285" i="6"/>
  <c r="BZ284" i="6"/>
  <c r="BQ286" i="6" l="1"/>
  <c r="BS286" i="6" s="1"/>
  <c r="CA286" i="6"/>
  <c r="BZ286" i="6"/>
  <c r="BR287" i="6"/>
  <c r="BQ287" i="6" l="1"/>
  <c r="BS287" i="6" s="1"/>
  <c r="BR288" i="6"/>
  <c r="BZ287" i="6"/>
  <c r="CA287" i="6"/>
  <c r="BQ288" i="6" l="1"/>
  <c r="BS288" i="6" s="1"/>
  <c r="BR289" i="6"/>
  <c r="CA288" i="6"/>
  <c r="BZ288" i="6"/>
  <c r="BR290" i="6" l="1"/>
  <c r="BQ289" i="6"/>
  <c r="BS289" i="6" s="1"/>
  <c r="BZ289" i="6"/>
  <c r="CA289" i="6"/>
  <c r="BR291" i="6" l="1"/>
  <c r="BQ290" i="6"/>
  <c r="BS290" i="6" s="1"/>
  <c r="BZ290" i="6"/>
  <c r="CA290" i="6" l="1"/>
  <c r="BR292" i="6"/>
  <c r="BQ291" i="6"/>
  <c r="BS291" i="6" s="1"/>
  <c r="CA291" i="6"/>
  <c r="BR293" i="6" l="1"/>
  <c r="BQ292" i="6"/>
  <c r="BS292" i="6" s="1"/>
  <c r="BZ291" i="6"/>
  <c r="CA292" i="6" l="1"/>
  <c r="BZ292" i="6"/>
  <c r="BR294" i="6"/>
  <c r="BQ293" i="6"/>
  <c r="BS293" i="6" s="1"/>
  <c r="BZ293" i="6" l="1"/>
  <c r="CA293" i="6"/>
  <c r="BQ294" i="6"/>
  <c r="BS294" i="6" s="1"/>
  <c r="BR295" i="6"/>
  <c r="BQ295" i="6" l="1"/>
  <c r="BS295" i="6" s="1"/>
  <c r="BR296" i="6"/>
  <c r="CA294" i="6"/>
  <c r="BZ294" i="6"/>
  <c r="BR297" i="6" l="1"/>
  <c r="BQ296" i="6"/>
  <c r="BS296" i="6" s="1"/>
  <c r="BZ296" i="6"/>
  <c r="BZ295" i="6"/>
  <c r="CA295" i="6"/>
  <c r="BR298" i="6" l="1"/>
  <c r="BQ297" i="6"/>
  <c r="BS297" i="6" s="1"/>
  <c r="CA297" i="6"/>
  <c r="BZ297" i="6"/>
  <c r="CA296" i="6"/>
  <c r="BR299" i="6" l="1"/>
  <c r="BQ298" i="6"/>
  <c r="BS298" i="6" s="1"/>
  <c r="BZ298" i="6"/>
  <c r="CA298" i="6"/>
  <c r="BQ299" i="6" l="1"/>
  <c r="BS299" i="6" s="1"/>
  <c r="BR300" i="6"/>
  <c r="CA299" i="6"/>
  <c r="BZ299" i="6"/>
  <c r="BQ300" i="6" l="1"/>
  <c r="BS300" i="6" s="1"/>
  <c r="BZ300" i="6"/>
  <c r="BR301" i="6"/>
  <c r="CA300" i="6"/>
  <c r="BQ301" i="6" l="1"/>
  <c r="BS301" i="6" s="1"/>
  <c r="CA301" i="6"/>
  <c r="BR302" i="6"/>
  <c r="BQ302" i="6" l="1"/>
  <c r="BS302" i="6" s="1"/>
  <c r="BR303" i="6"/>
  <c r="BZ302" i="6"/>
  <c r="BZ301" i="6"/>
  <c r="BQ303" i="6" l="1"/>
  <c r="BS303" i="6" s="1"/>
  <c r="BZ303" i="6"/>
  <c r="BR304" i="6"/>
  <c r="CA302" i="6"/>
  <c r="BR305" i="6" l="1"/>
  <c r="BQ304" i="6"/>
  <c r="BS304" i="6" s="1"/>
  <c r="CA303" i="6"/>
  <c r="CA304" i="6" l="1"/>
  <c r="BQ305" i="6"/>
  <c r="BS305" i="6" s="1"/>
  <c r="BR306" i="6"/>
  <c r="CA305" i="6"/>
  <c r="BZ305" i="6"/>
  <c r="BZ304" i="6"/>
  <c r="BQ306" i="6" l="1"/>
  <c r="BS306" i="6" s="1"/>
  <c r="BR307" i="6"/>
  <c r="BZ306" i="6"/>
  <c r="CA306" i="6"/>
  <c r="BQ307" i="6" l="1"/>
  <c r="BS307" i="6" s="1"/>
  <c r="BR308" i="6"/>
  <c r="BQ308" i="6" l="1"/>
  <c r="BS308" i="6" s="1"/>
  <c r="BR309" i="6"/>
  <c r="BZ308" i="6"/>
  <c r="CA308" i="6"/>
  <c r="CA307" i="6"/>
  <c r="BZ307" i="6"/>
  <c r="BQ309" i="6" l="1"/>
  <c r="BS309" i="6" s="1"/>
  <c r="BR310" i="6"/>
  <c r="BQ310" i="6" l="1"/>
  <c r="BS310" i="6" s="1"/>
  <c r="BR311" i="6"/>
  <c r="CA310" i="6"/>
  <c r="BZ309" i="6"/>
  <c r="CA309" i="6"/>
  <c r="BR312" i="6" l="1"/>
  <c r="BQ311" i="6"/>
  <c r="BS311" i="6" s="1"/>
  <c r="CA311" i="6"/>
  <c r="BZ311" i="6"/>
  <c r="BZ310" i="6"/>
  <c r="BQ312" i="6" l="1"/>
  <c r="BS312" i="6" s="1"/>
  <c r="BR313" i="6"/>
  <c r="BR314" i="6" l="1"/>
  <c r="BQ313" i="6"/>
  <c r="BS313" i="6" s="1"/>
  <c r="BZ313" i="6"/>
  <c r="BZ312" i="6"/>
  <c r="CA312" i="6"/>
  <c r="CA313" i="6" l="1"/>
  <c r="BQ314" i="6"/>
  <c r="BS314" i="6" s="1"/>
  <c r="CA314" i="6"/>
  <c r="BR315" i="6"/>
  <c r="BZ314" i="6"/>
  <c r="BQ315" i="6" l="1"/>
  <c r="BS315" i="6" s="1"/>
  <c r="BR316" i="6"/>
  <c r="BZ315" i="6"/>
  <c r="BQ316" i="6" l="1"/>
  <c r="BS316" i="6" s="1"/>
  <c r="BR317" i="6"/>
  <c r="BZ316" i="6"/>
  <c r="CA316" i="6"/>
  <c r="CA315" i="6"/>
  <c r="BR318" i="6" l="1"/>
  <c r="BQ317" i="6"/>
  <c r="BS317" i="6" s="1"/>
  <c r="BZ317" i="6"/>
  <c r="BR319" i="6" l="1"/>
  <c r="BQ318" i="6"/>
  <c r="BS318" i="6" s="1"/>
  <c r="CA317" i="6"/>
  <c r="BR320" i="6" l="1"/>
  <c r="BQ319" i="6"/>
  <c r="BS319" i="6" s="1"/>
  <c r="BZ319" i="6"/>
  <c r="CA318" i="6"/>
  <c r="BZ318" i="6"/>
  <c r="CA319" i="6" l="1"/>
  <c r="BQ320" i="6"/>
  <c r="BS320" i="6" s="1"/>
  <c r="BR321" i="6"/>
  <c r="BZ320" i="6"/>
  <c r="CA320" i="6"/>
  <c r="BQ321" i="6" l="1"/>
  <c r="BS321" i="6" s="1"/>
  <c r="BR322" i="6"/>
  <c r="CA321" i="6"/>
  <c r="BZ321" i="6"/>
  <c r="BQ322" i="6" l="1"/>
  <c r="BS322" i="6" s="1"/>
  <c r="BR323" i="6"/>
  <c r="CA322" i="6"/>
  <c r="BR324" i="6" l="1"/>
  <c r="BQ323" i="6"/>
  <c r="BS323" i="6" s="1"/>
  <c r="CA323" i="6"/>
  <c r="BZ323" i="6"/>
  <c r="BZ322" i="6"/>
  <c r="BR325" i="6" l="1"/>
  <c r="BQ324" i="6"/>
  <c r="BS324" i="6" s="1"/>
  <c r="CA324" i="6"/>
  <c r="BR326" i="6" l="1"/>
  <c r="BQ325" i="6"/>
  <c r="BS325" i="6" s="1"/>
  <c r="BZ324" i="6"/>
  <c r="BZ325" i="6" l="1"/>
  <c r="CA325" i="6"/>
  <c r="BR327" i="6"/>
  <c r="BQ326" i="6"/>
  <c r="BS326" i="6" s="1"/>
  <c r="BZ326" i="6"/>
  <c r="CA326" i="6" l="1"/>
  <c r="BR328" i="6"/>
  <c r="BQ327" i="6"/>
  <c r="BS327" i="6" s="1"/>
  <c r="BZ327" i="6"/>
  <c r="CA327" i="6"/>
  <c r="BQ328" i="6" l="1"/>
  <c r="BS328" i="6" s="1"/>
  <c r="BR329" i="6"/>
  <c r="CA328" i="6"/>
  <c r="BZ328" i="6"/>
  <c r="BQ329" i="6" l="1"/>
  <c r="BS329" i="6" s="1"/>
  <c r="BZ329" i="6"/>
  <c r="CA329" i="6"/>
  <c r="BR330" i="6"/>
  <c r="BQ330" i="6" l="1"/>
  <c r="BS330" i="6" s="1"/>
  <c r="BR331" i="6"/>
  <c r="BZ330" i="6"/>
  <c r="BQ331" i="6" l="1"/>
  <c r="BS331" i="6" s="1"/>
  <c r="BR332" i="6"/>
  <c r="BZ331" i="6"/>
  <c r="CA331" i="6"/>
  <c r="CA330" i="6"/>
  <c r="BR333" i="6" l="1"/>
  <c r="BQ332" i="6"/>
  <c r="BS332" i="6" s="1"/>
  <c r="BZ332" i="6"/>
  <c r="CA332" i="6"/>
  <c r="BQ333" i="6" l="1"/>
  <c r="BS333" i="6" s="1"/>
  <c r="BR334" i="6"/>
  <c r="CA333" i="6"/>
  <c r="BZ333" i="6"/>
  <c r="BR335" i="6" l="1"/>
  <c r="BQ334" i="6"/>
  <c r="BS334" i="6" s="1"/>
  <c r="BZ334" i="6"/>
  <c r="CA334" i="6"/>
  <c r="BQ335" i="6" l="1"/>
  <c r="BS335" i="6" s="1"/>
  <c r="BR336" i="6"/>
  <c r="BQ336" i="6" l="1"/>
  <c r="BS336" i="6" s="1"/>
  <c r="CA336" i="6"/>
  <c r="BR337" i="6"/>
  <c r="CA335" i="6"/>
  <c r="BZ335" i="6"/>
  <c r="BZ336" i="6" l="1"/>
  <c r="BR338" i="6"/>
  <c r="BQ337" i="6"/>
  <c r="BS337" i="6" s="1"/>
  <c r="BR339" i="6" l="1"/>
  <c r="BQ338" i="6"/>
  <c r="BS338" i="6" s="1"/>
  <c r="CA337" i="6"/>
  <c r="BZ337" i="6"/>
  <c r="BQ339" i="6" l="1"/>
  <c r="BS339" i="6" s="1"/>
  <c r="BR340" i="6"/>
  <c r="CA338" i="6"/>
  <c r="BZ338" i="6"/>
  <c r="BR341" i="6" l="1"/>
  <c r="BQ340" i="6"/>
  <c r="BS340" i="6" s="1"/>
  <c r="BZ339" i="6"/>
  <c r="CA339" i="6"/>
  <c r="CA340" i="6" l="1"/>
  <c r="BZ340" i="6"/>
  <c r="BR342" i="6"/>
  <c r="BQ341" i="6"/>
  <c r="BS341" i="6" s="1"/>
  <c r="BZ341" i="6" l="1"/>
  <c r="BQ342" i="6"/>
  <c r="BS342" i="6" s="1"/>
  <c r="BZ342" i="6"/>
  <c r="BR343" i="6"/>
  <c r="CA342" i="6"/>
  <c r="CA341" i="6"/>
  <c r="BR344" i="6" l="1"/>
  <c r="BQ343" i="6"/>
  <c r="BS343" i="6" s="1"/>
  <c r="BZ343" i="6" l="1"/>
  <c r="BR345" i="6"/>
  <c r="BQ344" i="6"/>
  <c r="BS344" i="6" s="1"/>
  <c r="CA343" i="6"/>
  <c r="BZ344" i="6" l="1"/>
  <c r="CA344" i="6"/>
  <c r="BR346" i="6"/>
  <c r="BQ345" i="6"/>
  <c r="BS345" i="6" s="1"/>
  <c r="CA345" i="6" l="1"/>
  <c r="BQ346" i="6"/>
  <c r="BS346" i="6" s="1"/>
  <c r="BR347" i="6"/>
  <c r="CA346" i="6"/>
  <c r="BZ346" i="6"/>
  <c r="BZ345" i="6"/>
  <c r="BQ347" i="6" l="1"/>
  <c r="BS347" i="6" s="1"/>
  <c r="CA347" i="6"/>
  <c r="BZ347" i="6"/>
  <c r="BR348" i="6"/>
  <c r="BQ348" i="6" l="1"/>
  <c r="BS348" i="6" s="1"/>
  <c r="BR349" i="6"/>
  <c r="BZ348" i="6"/>
  <c r="BQ349" i="6" l="1"/>
  <c r="BS349" i="6" s="1"/>
  <c r="BR350" i="6"/>
  <c r="CA349" i="6"/>
  <c r="BZ349" i="6"/>
  <c r="CA348" i="6"/>
  <c r="BQ350" i="6" l="1"/>
  <c r="BS350" i="6" s="1"/>
  <c r="BR351" i="6"/>
  <c r="BQ351" i="6" l="1"/>
  <c r="BS351" i="6" s="1"/>
  <c r="BR352" i="6"/>
  <c r="CA351" i="6"/>
  <c r="BZ350" i="6"/>
  <c r="CA350" i="6"/>
  <c r="BR353" i="6" l="1"/>
  <c r="BQ352" i="6"/>
  <c r="BS352" i="6" s="1"/>
  <c r="CA352" i="6"/>
  <c r="BZ351" i="6"/>
  <c r="BZ352" i="6" l="1"/>
  <c r="BR354" i="6"/>
  <c r="BQ353" i="6"/>
  <c r="BS353" i="6" s="1"/>
  <c r="CA353" i="6" l="1"/>
  <c r="BZ353" i="6"/>
  <c r="BR355" i="6"/>
  <c r="BQ354" i="6"/>
  <c r="BS354" i="6" s="1"/>
  <c r="BQ355" i="6" l="1"/>
  <c r="BS355" i="6" s="1"/>
  <c r="BR356" i="6"/>
  <c r="BZ355" i="6"/>
  <c r="CA355" i="6"/>
  <c r="CA354" i="6"/>
  <c r="BZ354" i="6"/>
  <c r="BQ356" i="6" l="1"/>
  <c r="BS356" i="6" s="1"/>
  <c r="BR357" i="6"/>
  <c r="CA356" i="6"/>
  <c r="BZ356" i="6"/>
  <c r="BQ357" i="6" l="1"/>
  <c r="BS357" i="6" s="1"/>
  <c r="BR358" i="6"/>
  <c r="BZ357" i="6"/>
  <c r="BR359" i="6" l="1"/>
  <c r="BQ358" i="6"/>
  <c r="BS358" i="6" s="1"/>
  <c r="CA357" i="6"/>
  <c r="BZ358" i="6" l="1"/>
  <c r="BQ359" i="6"/>
  <c r="BS359" i="6" s="1"/>
  <c r="BR360" i="6"/>
  <c r="CA358" i="6"/>
  <c r="BZ359" i="6" l="1"/>
  <c r="CA359" i="6"/>
  <c r="BQ360" i="6"/>
  <c r="BS360" i="6" s="1"/>
  <c r="BR361" i="6"/>
  <c r="BZ360" i="6"/>
  <c r="BR362" i="6" l="1"/>
  <c r="BQ361" i="6"/>
  <c r="BS361" i="6" s="1"/>
  <c r="CA360" i="6"/>
  <c r="BR363" i="6" l="1"/>
  <c r="BQ362" i="6"/>
  <c r="BS362" i="6" s="1"/>
  <c r="CA361" i="6"/>
  <c r="BZ361" i="6"/>
  <c r="CA362" i="6" l="1"/>
  <c r="BZ362" i="6"/>
  <c r="BQ363" i="6"/>
  <c r="BS363" i="6" s="1"/>
  <c r="BR364" i="6"/>
  <c r="BZ363" i="6" l="1"/>
  <c r="CA363" i="6"/>
  <c r="BR365" i="6"/>
  <c r="BQ364" i="6"/>
  <c r="BS364" i="6" s="1"/>
  <c r="BR366" i="6" l="1"/>
  <c r="BQ365" i="6"/>
  <c r="BS365" i="6" s="1"/>
  <c r="CA364" i="6"/>
  <c r="BZ364" i="6"/>
  <c r="CA365" i="6" l="1"/>
  <c r="BQ366" i="6"/>
  <c r="BS366" i="6" s="1"/>
  <c r="BR367" i="6"/>
  <c r="BZ365" i="6"/>
  <c r="BR368" i="6" l="1"/>
  <c r="BQ367" i="6"/>
  <c r="BS367" i="6" s="1"/>
  <c r="BZ366" i="6"/>
  <c r="CA366" i="6"/>
  <c r="CA367" i="6" l="1"/>
  <c r="BQ368" i="6"/>
  <c r="BS368" i="6" s="1"/>
  <c r="BR369" i="6"/>
  <c r="BZ367" i="6"/>
  <c r="CA368" i="6" l="1"/>
  <c r="BZ368" i="6"/>
  <c r="BQ369" i="6"/>
  <c r="BS369" i="6" s="1"/>
  <c r="BR370" i="6"/>
  <c r="BZ369" i="6"/>
  <c r="CA369" i="6"/>
  <c r="BQ370" i="6" l="1"/>
  <c r="BS370" i="6" s="1"/>
  <c r="BZ370" i="6"/>
  <c r="CA370" i="6"/>
  <c r="BR371" i="6"/>
  <c r="BR372" i="6" l="1"/>
  <c r="BQ371" i="6"/>
  <c r="BS371" i="6" s="1"/>
  <c r="CA371" i="6"/>
  <c r="BR373" i="6" l="1"/>
  <c r="BQ372" i="6"/>
  <c r="BS372" i="6" s="1"/>
  <c r="BZ371" i="6"/>
  <c r="BR374" i="6" l="1"/>
  <c r="BQ373" i="6"/>
  <c r="BS373" i="6" s="1"/>
  <c r="BZ372" i="6"/>
  <c r="CA372" i="6"/>
  <c r="CA373" i="6" l="1"/>
  <c r="BQ374" i="6"/>
  <c r="BS374" i="6" s="1"/>
  <c r="BR375" i="6"/>
  <c r="CA374" i="6"/>
  <c r="BZ373" i="6"/>
  <c r="BQ375" i="6" l="1"/>
  <c r="BS375" i="6" s="1"/>
  <c r="BR376" i="6"/>
  <c r="CA375" i="6"/>
  <c r="BZ374" i="6"/>
  <c r="BR377" i="6" l="1"/>
  <c r="BQ376" i="6"/>
  <c r="BS376" i="6" s="1"/>
  <c r="BZ376" i="6"/>
  <c r="BZ375" i="6"/>
  <c r="BQ377" i="6" l="1"/>
  <c r="BS377" i="6" s="1"/>
  <c r="BR378" i="6"/>
  <c r="BZ377" i="6"/>
  <c r="CA377" i="6"/>
  <c r="CA376" i="6"/>
  <c r="BR379" i="6" l="1"/>
  <c r="BQ378" i="6"/>
  <c r="BS378" i="6" s="1"/>
  <c r="CA378" i="6" l="1"/>
  <c r="BZ378" i="6"/>
  <c r="BR380" i="6"/>
  <c r="BQ379" i="6"/>
  <c r="BS379" i="6" s="1"/>
  <c r="CA379" i="6"/>
  <c r="BQ380" i="6" l="1"/>
  <c r="BS380" i="6" s="1"/>
  <c r="BR381" i="6"/>
  <c r="CA380" i="6"/>
  <c r="BZ380" i="6"/>
  <c r="BZ379" i="6"/>
  <c r="BR382" i="6" l="1"/>
  <c r="BQ381" i="6"/>
  <c r="BS381" i="6" s="1"/>
  <c r="BZ381" i="6"/>
  <c r="CA381" i="6" l="1"/>
  <c r="BR383" i="6"/>
  <c r="BQ382" i="6"/>
  <c r="BS382" i="6" s="1"/>
  <c r="BR384" i="6" l="1"/>
  <c r="BQ383" i="6"/>
  <c r="BS383" i="6" s="1"/>
  <c r="CA383" i="6"/>
  <c r="BZ382" i="6"/>
  <c r="CA382" i="6"/>
  <c r="BZ383" i="6" l="1"/>
  <c r="BR385" i="6"/>
  <c r="BQ384" i="6"/>
  <c r="BS384" i="6" s="1"/>
  <c r="BZ384" i="6" l="1"/>
  <c r="CA384" i="6"/>
  <c r="BR386" i="6"/>
  <c r="BQ385" i="6"/>
  <c r="BS385" i="6" s="1"/>
  <c r="BQ386" i="6" l="1"/>
  <c r="BS386" i="6" s="1"/>
  <c r="CA386" i="6"/>
  <c r="BZ386" i="6"/>
  <c r="BR387" i="6"/>
  <c r="CA385" i="6"/>
  <c r="BZ385" i="6"/>
  <c r="BR388" i="6" l="1"/>
  <c r="BQ387" i="6"/>
  <c r="BS387" i="6" s="1"/>
  <c r="BQ388" i="6" l="1"/>
  <c r="BS388" i="6" s="1"/>
  <c r="BZ388" i="6"/>
  <c r="BR389" i="6"/>
  <c r="CA388" i="6"/>
  <c r="BZ387" i="6"/>
  <c r="CA387" i="6"/>
  <c r="BR390" i="6" l="1"/>
  <c r="BQ389" i="6"/>
  <c r="BS389" i="6" s="1"/>
  <c r="CA389" i="6"/>
  <c r="BZ389" i="6"/>
  <c r="BR391" i="6" l="1"/>
  <c r="BQ390" i="6"/>
  <c r="BS390" i="6" s="1"/>
  <c r="BR392" i="6" l="1"/>
  <c r="BQ391" i="6"/>
  <c r="BS391" i="6" s="1"/>
  <c r="BZ391" i="6"/>
  <c r="CA391" i="6"/>
  <c r="CA390" i="6"/>
  <c r="BZ390" i="6"/>
  <c r="BR393" i="6" l="1"/>
  <c r="BQ392" i="6"/>
  <c r="BS392" i="6" s="1"/>
  <c r="BZ392" i="6" l="1"/>
  <c r="CA392" i="6"/>
  <c r="BR394" i="6"/>
  <c r="BQ393" i="6"/>
  <c r="BS393" i="6" s="1"/>
  <c r="BQ394" i="6" l="1"/>
  <c r="BS394" i="6" s="1"/>
  <c r="BR395" i="6"/>
  <c r="CA393" i="6"/>
  <c r="BZ393" i="6"/>
  <c r="BQ395" i="6" l="1"/>
  <c r="BS395" i="6" s="1"/>
  <c r="CA395" i="6"/>
  <c r="BR396" i="6"/>
  <c r="CA394" i="6"/>
  <c r="BZ394" i="6"/>
  <c r="BQ396" i="6" l="1"/>
  <c r="BS396" i="6" s="1"/>
  <c r="BR397" i="6"/>
  <c r="BZ395" i="6"/>
  <c r="BR398" i="6" l="1"/>
  <c r="BQ397" i="6"/>
  <c r="BS397" i="6" s="1"/>
  <c r="CA397" i="6"/>
  <c r="BZ396" i="6"/>
  <c r="CA396" i="6"/>
  <c r="BQ398" i="6" l="1"/>
  <c r="BS398" i="6" s="1"/>
  <c r="BR399" i="6"/>
  <c r="CA398" i="6"/>
  <c r="BZ397" i="6"/>
  <c r="BQ399" i="6" l="1"/>
  <c r="BS399" i="6" s="1"/>
  <c r="BZ399" i="6"/>
  <c r="CA399" i="6"/>
  <c r="BR400" i="6"/>
  <c r="BZ398" i="6"/>
  <c r="BR401" i="6" l="1"/>
  <c r="BQ400" i="6"/>
  <c r="BS400" i="6" s="1"/>
  <c r="BR402" i="6" l="1"/>
  <c r="BQ401" i="6"/>
  <c r="BS401" i="6" s="1"/>
  <c r="CA401" i="6"/>
  <c r="BZ400" i="6"/>
  <c r="CA400" i="6"/>
  <c r="BZ401" i="6" l="1"/>
  <c r="BR403" i="6"/>
  <c r="BQ402" i="6"/>
  <c r="BS402" i="6" s="1"/>
  <c r="CA402" i="6" l="1"/>
  <c r="BZ402" i="6"/>
  <c r="BQ403" i="6"/>
  <c r="BS403" i="6" s="1"/>
  <c r="BR404" i="6"/>
  <c r="BZ403" i="6" l="1"/>
  <c r="CA403" i="6"/>
  <c r="BR405" i="6"/>
  <c r="BQ404" i="6"/>
  <c r="BS404" i="6" s="1"/>
  <c r="BR406" i="6" l="1"/>
  <c r="BQ405" i="6"/>
  <c r="BS405" i="6" s="1"/>
  <c r="CA404" i="6"/>
  <c r="BZ404" i="6"/>
  <c r="BR407" i="6" l="1"/>
  <c r="BQ406" i="6"/>
  <c r="BS406" i="6" s="1"/>
  <c r="BZ406" i="6"/>
  <c r="BZ405" i="6"/>
  <c r="CA405" i="6"/>
  <c r="BQ407" i="6" l="1"/>
  <c r="BS407" i="6" s="1"/>
  <c r="BR408" i="6"/>
  <c r="CA406" i="6"/>
  <c r="BR409" i="6" l="1"/>
  <c r="BQ408" i="6"/>
  <c r="BS408" i="6" s="1"/>
  <c r="BZ407" i="6"/>
  <c r="CA407" i="6"/>
  <c r="BZ408" i="6" l="1"/>
  <c r="BQ409" i="6"/>
  <c r="BS409" i="6" s="1"/>
  <c r="BR410" i="6"/>
  <c r="CA408" i="6"/>
  <c r="CA409" i="6" l="1"/>
  <c r="BZ409" i="6"/>
  <c r="BQ410" i="6"/>
  <c r="BS410" i="6" s="1"/>
  <c r="BR411" i="6"/>
  <c r="BQ411" i="6" l="1"/>
  <c r="BS411" i="6" s="1"/>
  <c r="BZ411" i="6"/>
  <c r="BR412" i="6"/>
  <c r="CA411" i="6"/>
  <c r="BZ410" i="6"/>
  <c r="CA410" i="6"/>
  <c r="BQ412" i="6" l="1"/>
  <c r="BS412" i="6" s="1"/>
  <c r="BR413" i="6"/>
  <c r="BZ412" i="6"/>
  <c r="BQ413" i="6" l="1"/>
  <c r="BS413" i="6" s="1"/>
  <c r="BR414" i="6"/>
  <c r="CA412" i="6"/>
  <c r="BQ414" i="6" l="1"/>
  <c r="BS414" i="6" s="1"/>
  <c r="BR415" i="6"/>
  <c r="BZ413" i="6"/>
  <c r="CA413" i="6"/>
  <c r="BR416" i="6" l="1"/>
  <c r="BQ415" i="6"/>
  <c r="BS415" i="6" s="1"/>
  <c r="BZ414" i="6"/>
  <c r="CA414" i="6"/>
  <c r="BZ415" i="6" l="1"/>
  <c r="BR417" i="6"/>
  <c r="BQ416" i="6"/>
  <c r="BS416" i="6" s="1"/>
  <c r="CA415" i="6"/>
  <c r="CA416" i="6" l="1"/>
  <c r="BQ417" i="6"/>
  <c r="BS417" i="6" s="1"/>
  <c r="BR418" i="6"/>
  <c r="BZ416" i="6"/>
  <c r="BR419" i="6" l="1"/>
  <c r="BQ418" i="6"/>
  <c r="BS418" i="6" s="1"/>
  <c r="BZ417" i="6"/>
  <c r="CA417" i="6"/>
  <c r="BZ418" i="6" l="1"/>
  <c r="BR420" i="6"/>
  <c r="BQ419" i="6"/>
  <c r="BS419" i="6" s="1"/>
  <c r="CA418" i="6"/>
  <c r="BZ419" i="6" l="1"/>
  <c r="BQ420" i="6"/>
  <c r="BS420" i="6" s="1"/>
  <c r="BR421" i="6"/>
  <c r="CA420" i="6"/>
  <c r="CA419" i="6"/>
  <c r="BQ421" i="6" l="1"/>
  <c r="BS421" i="6" s="1"/>
  <c r="BR422" i="6"/>
  <c r="BZ420" i="6"/>
  <c r="BR423" i="6" l="1"/>
  <c r="BQ422" i="6"/>
  <c r="BS422" i="6" s="1"/>
  <c r="BZ422" i="6"/>
  <c r="CA422" i="6"/>
  <c r="BZ421" i="6"/>
  <c r="CA421" i="6"/>
  <c r="BQ423" i="6" l="1"/>
  <c r="BS423" i="6" s="1"/>
  <c r="BR424" i="6"/>
  <c r="CA423" i="6"/>
  <c r="BZ423" i="6"/>
  <c r="BR425" i="6" l="1"/>
  <c r="BQ424" i="6"/>
  <c r="BS424" i="6" s="1"/>
  <c r="CA424" i="6"/>
  <c r="BZ424" i="6"/>
  <c r="BR426" i="6" l="1"/>
  <c r="BQ425" i="6"/>
  <c r="BS425" i="6" s="1"/>
  <c r="CA425" i="6" l="1"/>
  <c r="BZ425" i="6"/>
  <c r="BR427" i="6"/>
  <c r="BQ426" i="6"/>
  <c r="BS426" i="6" s="1"/>
  <c r="CA426" i="6" l="1"/>
  <c r="BR428" i="6"/>
  <c r="BQ427" i="6"/>
  <c r="BS427" i="6" s="1"/>
  <c r="BZ426" i="6"/>
  <c r="CA427" i="6" l="1"/>
  <c r="BR429" i="6"/>
  <c r="BQ428" i="6"/>
  <c r="BS428" i="6" s="1"/>
  <c r="BZ427" i="6"/>
  <c r="BQ429" i="6" l="1"/>
  <c r="BS429" i="6" s="1"/>
  <c r="BZ429" i="6"/>
  <c r="BR430" i="6"/>
  <c r="BZ428" i="6"/>
  <c r="CA428" i="6"/>
  <c r="BR431" i="6" l="1"/>
  <c r="BQ430" i="6"/>
  <c r="BS430" i="6" s="1"/>
  <c r="CA429" i="6"/>
  <c r="CA430" i="6" l="1"/>
  <c r="BQ431" i="6"/>
  <c r="BS431" i="6" s="1"/>
  <c r="BR432" i="6"/>
  <c r="BZ431" i="6"/>
  <c r="BZ430" i="6"/>
  <c r="BQ432" i="6" l="1"/>
  <c r="BS432" i="6" s="1"/>
  <c r="BR433" i="6"/>
  <c r="BZ432" i="6"/>
  <c r="CA432" i="6"/>
  <c r="CA431" i="6"/>
  <c r="BQ433" i="6" l="1"/>
  <c r="BS433" i="6" s="1"/>
  <c r="BR434" i="6"/>
  <c r="BR435" i="6" l="1"/>
  <c r="BQ434" i="6"/>
  <c r="BS434" i="6" s="1"/>
  <c r="BZ434" i="6"/>
  <c r="BZ433" i="6"/>
  <c r="CA433" i="6"/>
  <c r="BR436" i="6" l="1"/>
  <c r="BQ435" i="6"/>
  <c r="BS435" i="6" s="1"/>
  <c r="BZ435" i="6"/>
  <c r="CA434" i="6"/>
  <c r="CA435" i="6" l="1"/>
  <c r="BR437" i="6"/>
  <c r="BQ436" i="6"/>
  <c r="BS436" i="6" s="1"/>
  <c r="BR438" i="6" l="1"/>
  <c r="BQ437" i="6"/>
  <c r="BS437" i="6" s="1"/>
  <c r="BZ436" i="6"/>
  <c r="CA436" i="6"/>
  <c r="BZ437" i="6" l="1"/>
  <c r="BR439" i="6"/>
  <c r="BQ438" i="6"/>
  <c r="BS438" i="6" s="1"/>
  <c r="BZ438" i="6"/>
  <c r="CA437" i="6"/>
  <c r="BR440" i="6" l="1"/>
  <c r="BQ439" i="6"/>
  <c r="BS439" i="6" s="1"/>
  <c r="CA438" i="6"/>
  <c r="CA439" i="6" l="1"/>
  <c r="BQ440" i="6"/>
  <c r="BS440" i="6" s="1"/>
  <c r="BR441" i="6"/>
  <c r="BZ439" i="6"/>
  <c r="BR442" i="6" l="1"/>
  <c r="BQ441" i="6"/>
  <c r="BS441" i="6" s="1"/>
  <c r="BZ441" i="6"/>
  <c r="CA441" i="6"/>
  <c r="BZ440" i="6"/>
  <c r="CA440" i="6"/>
  <c r="BR443" i="6" l="1"/>
  <c r="BQ442" i="6"/>
  <c r="BS442" i="6" s="1"/>
  <c r="CA442" i="6" l="1"/>
  <c r="BZ442" i="6"/>
  <c r="BQ443" i="6"/>
  <c r="BS443" i="6" s="1"/>
  <c r="BR444" i="6"/>
  <c r="CA443" i="6" l="1"/>
  <c r="BZ443" i="6"/>
  <c r="BR445" i="6"/>
  <c r="BQ444" i="6"/>
  <c r="BS444" i="6" s="1"/>
  <c r="CA444" i="6" l="1"/>
  <c r="BZ444" i="6"/>
  <c r="BR446" i="6"/>
  <c r="BQ445" i="6"/>
  <c r="BS445" i="6" s="1"/>
  <c r="BZ445" i="6" l="1"/>
  <c r="BQ446" i="6"/>
  <c r="BS446" i="6" s="1"/>
  <c r="CA446" i="6"/>
  <c r="BR447" i="6"/>
  <c r="BZ446" i="6"/>
  <c r="CA445" i="6"/>
  <c r="BQ447" i="6" l="1"/>
  <c r="BS447" i="6" s="1"/>
  <c r="BR448" i="6"/>
  <c r="BR449" i="6" l="1"/>
  <c r="BQ448" i="6"/>
  <c r="BS448" i="6" s="1"/>
  <c r="BZ447" i="6"/>
  <c r="CA447" i="6"/>
  <c r="BR450" i="6" l="1"/>
  <c r="BQ449" i="6"/>
  <c r="BS449" i="6" s="1"/>
  <c r="CA448" i="6"/>
  <c r="BZ448" i="6"/>
  <c r="BR451" i="6" l="1"/>
  <c r="BQ450" i="6"/>
  <c r="BS450" i="6" s="1"/>
  <c r="CA449" i="6"/>
  <c r="BZ449" i="6"/>
  <c r="BR452" i="6" l="1"/>
  <c r="BQ451" i="6"/>
  <c r="BS451" i="6" s="1"/>
  <c r="CA450" i="6"/>
  <c r="BZ450" i="6"/>
  <c r="BZ451" i="6" l="1"/>
  <c r="BR453" i="6"/>
  <c r="BQ452" i="6"/>
  <c r="BS452" i="6" s="1"/>
  <c r="CA452" i="6"/>
  <c r="CA451" i="6"/>
  <c r="BR454" i="6" l="1"/>
  <c r="BQ453" i="6"/>
  <c r="BS453" i="6" s="1"/>
  <c r="BZ453" i="6"/>
  <c r="BZ452" i="6"/>
  <c r="BQ454" i="6" l="1"/>
  <c r="BS454" i="6" s="1"/>
  <c r="BR455" i="6"/>
  <c r="BZ454" i="6"/>
  <c r="CA454" i="6"/>
  <c r="CA453" i="6"/>
  <c r="BR456" i="6" l="1"/>
  <c r="BQ455" i="6"/>
  <c r="BS455" i="6" s="1"/>
  <c r="BQ456" i="6" l="1"/>
  <c r="BS456" i="6" s="1"/>
  <c r="BR457" i="6"/>
  <c r="CA455" i="6"/>
  <c r="BZ455" i="6"/>
  <c r="BR458" i="6" l="1"/>
  <c r="BQ457" i="6"/>
  <c r="BS457" i="6" s="1"/>
  <c r="CA456" i="6"/>
  <c r="BZ456" i="6"/>
  <c r="BZ457" i="6" l="1"/>
  <c r="BR459" i="6"/>
  <c r="BQ458" i="6"/>
  <c r="BS458" i="6" s="1"/>
  <c r="CA457" i="6"/>
  <c r="BZ458" i="6" l="1"/>
  <c r="BQ459" i="6"/>
  <c r="BS459" i="6" s="1"/>
  <c r="BR460" i="6"/>
  <c r="CA458" i="6"/>
  <c r="CA459" i="6" l="1"/>
  <c r="BQ460" i="6"/>
  <c r="BS460" i="6" s="1"/>
  <c r="BR461" i="6"/>
  <c r="BZ459" i="6"/>
  <c r="BZ460" i="6" l="1"/>
  <c r="CA460" i="6"/>
  <c r="BQ461" i="6"/>
  <c r="BS461" i="6" s="1"/>
  <c r="BR462" i="6"/>
  <c r="BZ461" i="6" l="1"/>
  <c r="CA461" i="6"/>
  <c r="BR463" i="6"/>
  <c r="BQ462" i="6"/>
  <c r="BS462" i="6" s="1"/>
  <c r="BR464" i="6" l="1"/>
  <c r="BQ463" i="6"/>
  <c r="BS463" i="6" s="1"/>
  <c r="CA462" i="6"/>
  <c r="BZ462" i="6"/>
  <c r="BZ463" i="6" l="1"/>
  <c r="BR465" i="6"/>
  <c r="BQ464" i="6"/>
  <c r="BS464" i="6" s="1"/>
  <c r="CA463" i="6"/>
  <c r="CA464" i="6" l="1"/>
  <c r="BQ465" i="6"/>
  <c r="BS465" i="6" s="1"/>
  <c r="BR466" i="6"/>
  <c r="BZ464" i="6"/>
  <c r="BR467" i="6" l="1"/>
  <c r="BQ466" i="6"/>
  <c r="BS466" i="6" s="1"/>
  <c r="CA465" i="6"/>
  <c r="BZ465" i="6"/>
  <c r="BZ466" i="6" l="1"/>
  <c r="CA466" i="6"/>
  <c r="BQ467" i="6"/>
  <c r="BS467" i="6" s="1"/>
  <c r="BR468" i="6"/>
  <c r="CA467" i="6" l="1"/>
  <c r="BZ467" i="6"/>
  <c r="BQ468" i="6"/>
  <c r="BS468" i="6" s="1"/>
  <c r="BR469" i="6"/>
  <c r="BZ468" i="6" l="1"/>
  <c r="CA468" i="6"/>
  <c r="BR470" i="6"/>
  <c r="BQ469" i="6"/>
  <c r="BS469" i="6" s="1"/>
  <c r="BR471" i="6" l="1"/>
  <c r="BQ470" i="6"/>
  <c r="BS470" i="6" s="1"/>
  <c r="CA470" i="6"/>
  <c r="BZ469" i="6"/>
  <c r="CA469" i="6"/>
  <c r="BR472" i="6" l="1"/>
  <c r="BQ471" i="6"/>
  <c r="BS471" i="6" s="1"/>
  <c r="CA471" i="6"/>
  <c r="BZ470" i="6"/>
  <c r="BR473" i="6" l="1"/>
  <c r="BQ472" i="6"/>
  <c r="BS472" i="6" s="1"/>
  <c r="BZ471" i="6"/>
  <c r="BZ472" i="6" l="1"/>
  <c r="BR474" i="6"/>
  <c r="BQ473" i="6"/>
  <c r="BS473" i="6" s="1"/>
  <c r="CA472" i="6"/>
  <c r="BR475" i="6" l="1"/>
  <c r="BQ474" i="6"/>
  <c r="BS474" i="6" s="1"/>
  <c r="CA473" i="6"/>
  <c r="BZ473" i="6"/>
  <c r="BR476" i="6" l="1"/>
  <c r="BQ475" i="6"/>
  <c r="BS475" i="6" s="1"/>
  <c r="BZ474" i="6"/>
  <c r="CA474" i="6"/>
  <c r="BR477" i="6" l="1"/>
  <c r="BQ476" i="6"/>
  <c r="BS476" i="6" s="1"/>
  <c r="BZ475" i="6"/>
  <c r="CA475" i="6"/>
  <c r="BZ476" i="6" l="1"/>
  <c r="BQ477" i="6"/>
  <c r="BS477" i="6" s="1"/>
  <c r="BR478" i="6"/>
  <c r="BZ477" i="6"/>
  <c r="CA476" i="6"/>
  <c r="BQ478" i="6" l="1"/>
  <c r="BS478" i="6" s="1"/>
  <c r="BR479" i="6"/>
  <c r="CA478" i="6"/>
  <c r="BZ478" i="6"/>
  <c r="CA477" i="6"/>
  <c r="BQ479" i="6" l="1"/>
  <c r="BS479" i="6" s="1"/>
  <c r="CA479" i="6"/>
  <c r="BZ479" i="6"/>
  <c r="BR480" i="6"/>
  <c r="BQ480" i="6" l="1"/>
  <c r="BS480" i="6" s="1"/>
  <c r="BR481" i="6"/>
  <c r="BQ481" i="6" l="1"/>
  <c r="BS481" i="6" s="1"/>
  <c r="BR482" i="6"/>
  <c r="BZ481" i="6"/>
  <c r="CA480" i="6"/>
  <c r="BZ480" i="6"/>
  <c r="BR483" i="6" l="1"/>
  <c r="BQ482" i="6"/>
  <c r="BS482" i="6" s="1"/>
  <c r="CA482" i="6"/>
  <c r="CA481" i="6"/>
  <c r="BQ483" i="6" l="1"/>
  <c r="BS483" i="6" s="1"/>
  <c r="BR484" i="6"/>
  <c r="BZ482" i="6"/>
  <c r="BR485" i="6" l="1"/>
  <c r="BQ484" i="6"/>
  <c r="BS484" i="6" s="1"/>
  <c r="CA484" i="6"/>
  <c r="BZ484" i="6"/>
  <c r="BZ483" i="6"/>
  <c r="CA483" i="6"/>
  <c r="BR486" i="6" l="1"/>
  <c r="BQ485" i="6"/>
  <c r="BS485" i="6" s="1"/>
  <c r="CA485" i="6"/>
  <c r="BZ485" i="6"/>
  <c r="BR487" i="6" l="1"/>
  <c r="BQ486" i="6"/>
  <c r="BS486" i="6" s="1"/>
  <c r="BZ486" i="6" l="1"/>
  <c r="BR488" i="6"/>
  <c r="BQ487" i="6"/>
  <c r="BS487" i="6" s="1"/>
  <c r="BZ487" i="6"/>
  <c r="CA487" i="6"/>
  <c r="CA486" i="6"/>
  <c r="BR489" i="6" l="1"/>
  <c r="BQ488" i="6"/>
  <c r="BS488" i="6" s="1"/>
  <c r="BR490" i="6" l="1"/>
  <c r="BQ489" i="6"/>
  <c r="BS489" i="6" s="1"/>
  <c r="CA489" i="6"/>
  <c r="BZ489" i="6"/>
  <c r="BZ488" i="6"/>
  <c r="CA488" i="6"/>
  <c r="BR491" i="6" l="1"/>
  <c r="BQ490" i="6"/>
  <c r="BS490" i="6" s="1"/>
  <c r="BZ490" i="6"/>
  <c r="BR492" i="6" l="1"/>
  <c r="BQ491" i="6"/>
  <c r="BS491" i="6" s="1"/>
  <c r="CA490" i="6"/>
  <c r="BZ491" i="6" l="1"/>
  <c r="BQ492" i="6"/>
  <c r="BS492" i="6" s="1"/>
  <c r="BR493" i="6"/>
  <c r="CA491" i="6"/>
  <c r="BQ493" i="6" l="1"/>
  <c r="BS493" i="6" s="1"/>
  <c r="BR494" i="6"/>
  <c r="BZ493" i="6"/>
  <c r="CA492" i="6"/>
  <c r="BZ492" i="6"/>
  <c r="BQ494" i="6" l="1"/>
  <c r="BS494" i="6" s="1"/>
  <c r="BR495" i="6"/>
  <c r="BZ494" i="6"/>
  <c r="CA493" i="6"/>
  <c r="BR496" i="6" l="1"/>
  <c r="BQ495" i="6"/>
  <c r="BS495" i="6" s="1"/>
  <c r="CA494" i="6"/>
  <c r="BR497" i="6" l="1"/>
  <c r="BQ496" i="6"/>
  <c r="BS496" i="6" s="1"/>
  <c r="CA496" i="6"/>
  <c r="BZ496" i="6"/>
  <c r="CA495" i="6"/>
  <c r="BZ495" i="6"/>
  <c r="BQ497" i="6" l="1"/>
  <c r="BS497" i="6" s="1"/>
  <c r="BR498" i="6"/>
  <c r="BR499" i="6" l="1"/>
  <c r="BQ498" i="6"/>
  <c r="BS498" i="6" s="1"/>
  <c r="CA497" i="6"/>
  <c r="BZ497" i="6"/>
  <c r="CA498" i="6" l="1"/>
  <c r="BQ499" i="6"/>
  <c r="BS499" i="6" s="1"/>
  <c r="BR500" i="6"/>
  <c r="BZ498" i="6"/>
  <c r="BQ500" i="6" l="1"/>
  <c r="BS500" i="6" s="1"/>
  <c r="BR501" i="6"/>
  <c r="BZ499" i="6"/>
  <c r="CA499" i="6"/>
  <c r="BQ501" i="6" l="1"/>
  <c r="BS501" i="6" s="1"/>
  <c r="BR502" i="6"/>
  <c r="BZ501" i="6"/>
  <c r="CA501" i="6"/>
  <c r="BZ500" i="6"/>
  <c r="CA500" i="6"/>
  <c r="BR503" i="6" l="1"/>
  <c r="BQ502" i="6"/>
  <c r="BS502" i="6" s="1"/>
  <c r="BQ503" i="6" l="1"/>
  <c r="BS503" i="6" s="1"/>
  <c r="BR504" i="6"/>
  <c r="BZ502" i="6"/>
  <c r="CA502" i="6"/>
  <c r="BQ504" i="6" l="1"/>
  <c r="BS504" i="6" s="1"/>
  <c r="BR505" i="6"/>
  <c r="BZ503" i="6"/>
  <c r="CA503" i="6"/>
  <c r="BQ505" i="6" l="1"/>
  <c r="BS505" i="6" s="1"/>
  <c r="BR506" i="6"/>
  <c r="BZ504" i="6"/>
  <c r="CA504" i="6"/>
  <c r="CA505" i="6" l="1"/>
  <c r="BR507" i="6"/>
  <c r="BQ506" i="6"/>
  <c r="BS506" i="6" s="1"/>
  <c r="BZ505" i="6"/>
  <c r="BQ507" i="6" l="1"/>
  <c r="BS507" i="6" s="1"/>
  <c r="CA507" i="6"/>
  <c r="BR508" i="6"/>
  <c r="BZ506" i="6"/>
  <c r="CA506" i="6"/>
  <c r="BR509" i="6" l="1"/>
  <c r="BQ508" i="6"/>
  <c r="BS508" i="6" s="1"/>
  <c r="BZ508" i="6"/>
  <c r="BZ507" i="6"/>
  <c r="BQ509" i="6" l="1"/>
  <c r="BS509" i="6" s="1"/>
  <c r="BR510" i="6"/>
  <c r="BZ509" i="6"/>
  <c r="CA509" i="6"/>
  <c r="CA508" i="6"/>
  <c r="BR511" i="6" l="1"/>
  <c r="BQ510" i="6"/>
  <c r="BS510" i="6" s="1"/>
  <c r="BR512" i="6" l="1"/>
  <c r="BQ511" i="6"/>
  <c r="BS511" i="6" s="1"/>
  <c r="CA510" i="6"/>
  <c r="BZ510" i="6"/>
  <c r="BR513" i="6" l="1"/>
  <c r="BQ512" i="6"/>
  <c r="BS512" i="6" s="1"/>
  <c r="BZ512" i="6"/>
  <c r="BZ511" i="6"/>
  <c r="CA511" i="6"/>
  <c r="BQ513" i="6" l="1"/>
  <c r="BS513" i="6" s="1"/>
  <c r="BR514" i="6"/>
  <c r="CA512" i="6"/>
  <c r="BR515" i="6" l="1"/>
  <c r="BQ514" i="6"/>
  <c r="BS514" i="6" s="1"/>
  <c r="CA513" i="6"/>
  <c r="BZ513" i="6"/>
  <c r="BR516" i="6" l="1"/>
  <c r="BQ515" i="6"/>
  <c r="BS515" i="6" s="1"/>
  <c r="BZ514" i="6"/>
  <c r="CA514" i="6"/>
  <c r="BZ515" i="6" l="1"/>
  <c r="BR517" i="6"/>
  <c r="BQ516" i="6"/>
  <c r="BS516" i="6" s="1"/>
  <c r="CA515" i="6"/>
  <c r="BR518" i="6" l="1"/>
  <c r="BQ517" i="6"/>
  <c r="BS517" i="6" s="1"/>
  <c r="CA516" i="6"/>
  <c r="BZ516" i="6"/>
  <c r="BR519" i="6" l="1"/>
  <c r="BQ518" i="6"/>
  <c r="BS518" i="6" s="1"/>
  <c r="BZ518" i="6"/>
  <c r="BZ517" i="6"/>
  <c r="CA517" i="6"/>
  <c r="BQ519" i="6" l="1"/>
  <c r="BS519" i="6" s="1"/>
  <c r="BR520" i="6"/>
  <c r="CA518" i="6"/>
  <c r="BQ520" i="6" l="1"/>
  <c r="BS520" i="6" s="1"/>
  <c r="BR521" i="6"/>
  <c r="BZ520" i="6"/>
  <c r="CA519" i="6"/>
  <c r="BZ519" i="6"/>
  <c r="BQ521" i="6" l="1"/>
  <c r="BS521" i="6" s="1"/>
  <c r="BR522" i="6"/>
  <c r="CA520" i="6"/>
  <c r="BR523" i="6" l="1"/>
  <c r="BQ522" i="6"/>
  <c r="BS522" i="6" s="1"/>
  <c r="CA521" i="6"/>
  <c r="BZ521" i="6"/>
  <c r="BR524" i="6" l="1"/>
  <c r="BQ523" i="6"/>
  <c r="BS523" i="6" s="1"/>
  <c r="CA522" i="6"/>
  <c r="BZ522" i="6"/>
  <c r="CA523" i="6" l="1"/>
  <c r="BQ524" i="6"/>
  <c r="BS524" i="6" s="1"/>
  <c r="BR525" i="6"/>
  <c r="BZ523" i="6"/>
  <c r="BZ524" i="6" l="1"/>
  <c r="BR526" i="6"/>
  <c r="BQ525" i="6"/>
  <c r="BS525" i="6" s="1"/>
  <c r="CA524" i="6"/>
  <c r="BQ526" i="6" l="1"/>
  <c r="BS526" i="6" s="1"/>
  <c r="BR527" i="6"/>
  <c r="BZ526" i="6"/>
  <c r="CA525" i="6"/>
  <c r="BZ525" i="6"/>
  <c r="BR528" i="6" l="1"/>
  <c r="BQ527" i="6"/>
  <c r="BS527" i="6" s="1"/>
  <c r="BZ527" i="6"/>
  <c r="CA526" i="6"/>
  <c r="BQ528" i="6" l="1"/>
  <c r="BS528" i="6" s="1"/>
  <c r="BZ528" i="6"/>
  <c r="CA528" i="6"/>
  <c r="BR529" i="6"/>
  <c r="CA527" i="6"/>
  <c r="BR530" i="6" l="1"/>
  <c r="BQ529" i="6"/>
  <c r="BS529" i="6" s="1"/>
  <c r="BR531" i="6" l="1"/>
  <c r="BQ530" i="6"/>
  <c r="BS530" i="6" s="1"/>
  <c r="BZ529" i="6"/>
  <c r="CA529" i="6"/>
  <c r="CA530" i="6" l="1"/>
  <c r="BR532" i="6"/>
  <c r="BQ531" i="6"/>
  <c r="BS531" i="6" s="1"/>
  <c r="BZ530" i="6"/>
  <c r="BR533" i="6" l="1"/>
  <c r="BQ532" i="6"/>
  <c r="BS532" i="6" s="1"/>
  <c r="BZ531" i="6"/>
  <c r="CA531" i="6"/>
  <c r="CA532" i="6" l="1"/>
  <c r="BQ533" i="6"/>
  <c r="BS533" i="6" s="1"/>
  <c r="CA533" i="6"/>
  <c r="BR534" i="6"/>
  <c r="BZ533" i="6"/>
  <c r="BZ532" i="6"/>
  <c r="BR535" i="6" l="1"/>
  <c r="BQ534" i="6"/>
  <c r="BS534" i="6" s="1"/>
  <c r="BZ534" i="6"/>
  <c r="CA534" i="6" l="1"/>
  <c r="BQ535" i="6"/>
  <c r="BS535" i="6" s="1"/>
  <c r="BR536" i="6"/>
  <c r="BR537" i="6" l="1"/>
  <c r="BQ536" i="6"/>
  <c r="BS536" i="6" s="1"/>
  <c r="BZ535" i="6"/>
  <c r="CA535" i="6"/>
  <c r="BQ537" i="6" l="1"/>
  <c r="BS537" i="6" s="1"/>
  <c r="BR538" i="6"/>
  <c r="CA537" i="6"/>
  <c r="CA536" i="6"/>
  <c r="BZ536" i="6"/>
  <c r="BR539" i="6" l="1"/>
  <c r="BQ538" i="6"/>
  <c r="BS538" i="6" s="1"/>
  <c r="BZ537" i="6"/>
  <c r="CA538" i="6" l="1"/>
  <c r="BR540" i="6"/>
  <c r="BQ539" i="6"/>
  <c r="BS539" i="6" s="1"/>
  <c r="BZ539" i="6"/>
  <c r="BZ538" i="6"/>
  <c r="CA539" i="6" l="1"/>
  <c r="BR541" i="6"/>
  <c r="BQ540" i="6"/>
  <c r="BS540" i="6" s="1"/>
  <c r="BZ540" i="6"/>
  <c r="CA540" i="6" l="1"/>
  <c r="BR542" i="6"/>
  <c r="BQ541" i="6"/>
  <c r="BS541" i="6" s="1"/>
  <c r="BR543" i="6" l="1"/>
  <c r="BQ542" i="6"/>
  <c r="BS542" i="6" s="1"/>
  <c r="BZ542" i="6"/>
  <c r="CA542" i="6"/>
  <c r="CA541" i="6"/>
  <c r="BZ541" i="6"/>
  <c r="BQ543" i="6" l="1"/>
  <c r="BS543" i="6" s="1"/>
  <c r="BR544" i="6"/>
  <c r="BQ544" i="6" l="1"/>
  <c r="BS544" i="6" s="1"/>
  <c r="CA544" i="6"/>
  <c r="BR545" i="6"/>
  <c r="BZ544" i="6"/>
  <c r="BZ543" i="6"/>
  <c r="CA543" i="6"/>
  <c r="BR546" i="6" l="1"/>
  <c r="BQ545" i="6"/>
  <c r="BS545" i="6" s="1"/>
  <c r="BR547" i="6" l="1"/>
  <c r="BQ546" i="6"/>
  <c r="BS546" i="6" s="1"/>
  <c r="CA545" i="6"/>
  <c r="BZ545" i="6"/>
  <c r="BQ547" i="6" l="1"/>
  <c r="BS547" i="6" s="1"/>
  <c r="BR548" i="6"/>
  <c r="CA546" i="6"/>
  <c r="BZ546" i="6"/>
  <c r="BZ547" i="6" l="1"/>
  <c r="BR549" i="6"/>
  <c r="BQ548" i="6"/>
  <c r="BS548" i="6" s="1"/>
  <c r="BZ548" i="6"/>
  <c r="CA547" i="6"/>
  <c r="BR550" i="6" l="1"/>
  <c r="BQ549" i="6"/>
  <c r="BS549" i="6" s="1"/>
  <c r="CA548" i="6"/>
  <c r="BR551" i="6" l="1"/>
  <c r="BQ550" i="6"/>
  <c r="BS550" i="6" s="1"/>
  <c r="BZ549" i="6"/>
  <c r="CA549" i="6"/>
  <c r="CA550" i="6" l="1"/>
  <c r="BR552" i="6"/>
  <c r="BQ551" i="6"/>
  <c r="BS551" i="6" s="1"/>
  <c r="BZ551" i="6"/>
  <c r="CA551" i="6"/>
  <c r="BZ550" i="6"/>
  <c r="BR553" i="6" l="1"/>
  <c r="BQ552" i="6"/>
  <c r="BS552" i="6" s="1"/>
  <c r="BZ552" i="6"/>
  <c r="BQ553" i="6" l="1"/>
  <c r="BS553" i="6" s="1"/>
  <c r="BR554" i="6"/>
  <c r="BZ553" i="6"/>
  <c r="CA552" i="6"/>
  <c r="BQ554" i="6" l="1"/>
  <c r="BS554" i="6" s="1"/>
  <c r="BR555" i="6"/>
  <c r="CA553" i="6"/>
  <c r="BR556" i="6" l="1"/>
  <c r="BQ555" i="6"/>
  <c r="BS555" i="6" s="1"/>
  <c r="BZ555" i="6"/>
  <c r="BZ554" i="6"/>
  <c r="CA554" i="6"/>
  <c r="BR557" i="6" l="1"/>
  <c r="BQ556" i="6"/>
  <c r="BS556" i="6" s="1"/>
  <c r="BZ556" i="6"/>
  <c r="CA555" i="6"/>
  <c r="BR558" i="6" l="1"/>
  <c r="BQ557" i="6"/>
  <c r="BS557" i="6" s="1"/>
  <c r="CA556" i="6"/>
  <c r="CA557" i="6" l="1"/>
  <c r="BR559" i="6"/>
  <c r="BQ558" i="6"/>
  <c r="BS558" i="6" s="1"/>
  <c r="CA558" i="6"/>
  <c r="BZ557" i="6"/>
  <c r="BR560" i="6" l="1"/>
  <c r="BQ559" i="6"/>
  <c r="BS559" i="6" s="1"/>
  <c r="BZ558" i="6"/>
  <c r="CA559" i="6" l="1"/>
  <c r="BZ559" i="6"/>
  <c r="BR561" i="6"/>
  <c r="BQ560" i="6"/>
  <c r="BS560" i="6" s="1"/>
  <c r="BR562" i="6" l="1"/>
  <c r="BQ561" i="6"/>
  <c r="BS561" i="6" s="1"/>
  <c r="CA560" i="6"/>
  <c r="BZ560" i="6"/>
  <c r="BQ562" i="6" l="1"/>
  <c r="BS562" i="6" s="1"/>
  <c r="BR563" i="6"/>
  <c r="BZ562" i="6"/>
  <c r="CA561" i="6"/>
  <c r="BZ561" i="6"/>
  <c r="BR564" i="6" l="1"/>
  <c r="BQ563" i="6"/>
  <c r="BS563" i="6" s="1"/>
  <c r="CA563" i="6"/>
  <c r="CA562" i="6"/>
  <c r="BQ564" i="6" l="1"/>
  <c r="BS564" i="6" s="1"/>
  <c r="BR565" i="6"/>
  <c r="CA564" i="6"/>
  <c r="BZ563" i="6"/>
  <c r="BQ565" i="6" l="1"/>
  <c r="BS565" i="6" s="1"/>
  <c r="BR566" i="6"/>
  <c r="BZ564" i="6"/>
  <c r="BR567" i="6" l="1"/>
  <c r="BQ566" i="6"/>
  <c r="BS566" i="6" s="1"/>
  <c r="BZ565" i="6"/>
  <c r="CA565" i="6"/>
  <c r="BR568" i="6" l="1"/>
  <c r="BQ567" i="6"/>
  <c r="BS567" i="6" s="1"/>
  <c r="BZ566" i="6"/>
  <c r="CA566" i="6"/>
  <c r="BQ568" i="6" l="1"/>
  <c r="BS568" i="6" s="1"/>
  <c r="BR569" i="6"/>
  <c r="CA568" i="6"/>
  <c r="BZ567" i="6"/>
  <c r="CA567" i="6"/>
  <c r="BR570" i="6" l="1"/>
  <c r="BQ569" i="6"/>
  <c r="BS569" i="6" s="1"/>
  <c r="BZ568" i="6"/>
  <c r="CA569" i="6" l="1"/>
  <c r="BQ570" i="6"/>
  <c r="BS570" i="6" s="1"/>
  <c r="BZ570" i="6"/>
  <c r="BR571" i="6"/>
  <c r="BZ569" i="6"/>
  <c r="BQ571" i="6" l="1"/>
  <c r="BS571" i="6" s="1"/>
  <c r="BR572" i="6"/>
  <c r="CA570" i="6"/>
  <c r="BZ571" i="6" l="1"/>
  <c r="BR573" i="6"/>
  <c r="BQ572" i="6"/>
  <c r="BS572" i="6" s="1"/>
  <c r="CA571" i="6"/>
  <c r="CA572" i="6" l="1"/>
  <c r="BR574" i="6"/>
  <c r="BQ573" i="6"/>
  <c r="BS573" i="6" s="1"/>
  <c r="BZ572" i="6"/>
  <c r="BQ574" i="6" l="1"/>
  <c r="BS574" i="6" s="1"/>
  <c r="BZ574" i="6"/>
  <c r="CA574" i="6"/>
  <c r="BR575" i="6"/>
  <c r="BZ573" i="6"/>
  <c r="CA573" i="6"/>
  <c r="BR576" i="6" l="1"/>
  <c r="BQ575" i="6"/>
  <c r="BS575" i="6" s="1"/>
  <c r="CA575" i="6"/>
  <c r="BZ575" i="6"/>
  <c r="BQ576" i="6" l="1"/>
  <c r="BS576" i="6" s="1"/>
  <c r="BR577" i="6"/>
  <c r="CA576" i="6"/>
  <c r="BZ576" i="6"/>
  <c r="BR578" i="6" l="1"/>
  <c r="BQ577" i="6"/>
  <c r="BS577" i="6" s="1"/>
  <c r="BZ577" i="6" l="1"/>
  <c r="BR579" i="6"/>
  <c r="BQ578" i="6"/>
  <c r="BS578" i="6" s="1"/>
  <c r="CA577" i="6"/>
  <c r="BQ579" i="6" l="1"/>
  <c r="BS579" i="6" s="1"/>
  <c r="BR580" i="6"/>
  <c r="BZ578" i="6"/>
  <c r="CA578" i="6"/>
  <c r="BR581" i="6" l="1"/>
  <c r="BQ580" i="6"/>
  <c r="BS580" i="6" s="1"/>
  <c r="BZ579" i="6"/>
  <c r="CA579" i="6"/>
  <c r="BQ581" i="6" l="1"/>
  <c r="BS581" i="6" s="1"/>
  <c r="BR582" i="6"/>
  <c r="CA581" i="6"/>
  <c r="CA580" i="6"/>
  <c r="BZ580" i="6"/>
  <c r="BQ582" i="6" l="1"/>
  <c r="BS582" i="6" s="1"/>
  <c r="BR583" i="6"/>
  <c r="BZ582" i="6"/>
  <c r="BZ581" i="6"/>
  <c r="BQ583" i="6" l="1"/>
  <c r="BS583" i="6" s="1"/>
  <c r="BR584" i="6"/>
  <c r="BZ583" i="6"/>
  <c r="CA583" i="6"/>
  <c r="CA582" i="6"/>
  <c r="BR585" i="6" l="1"/>
  <c r="BQ584" i="6"/>
  <c r="BS584" i="6" s="1"/>
  <c r="BR586" i="6" l="1"/>
  <c r="BQ585" i="6"/>
  <c r="BS585" i="6" s="1"/>
  <c r="CA584" i="6"/>
  <c r="BZ584" i="6"/>
  <c r="BQ586" i="6" l="1"/>
  <c r="BS586" i="6" s="1"/>
  <c r="BR587" i="6"/>
  <c r="CA585" i="6"/>
  <c r="BZ585" i="6"/>
  <c r="CA586" i="6" l="1"/>
  <c r="BR588" i="6"/>
  <c r="BQ587" i="6"/>
  <c r="BS587" i="6" s="1"/>
  <c r="BZ586" i="6"/>
  <c r="BR589" i="6" l="1"/>
  <c r="BQ588" i="6"/>
  <c r="BS588" i="6" s="1"/>
  <c r="BZ588" i="6"/>
  <c r="CA587" i="6"/>
  <c r="BZ587" i="6"/>
  <c r="CA588" i="6" l="1"/>
  <c r="BQ589" i="6"/>
  <c r="BS589" i="6" s="1"/>
  <c r="BR590" i="6"/>
  <c r="CA589" i="6"/>
  <c r="BZ589" i="6"/>
  <c r="BQ590" i="6" l="1"/>
  <c r="BS590" i="6" s="1"/>
  <c r="BR591" i="6"/>
  <c r="BQ591" i="6" l="1"/>
  <c r="BS591" i="6" s="1"/>
  <c r="BR592" i="6"/>
  <c r="BZ590" i="6"/>
  <c r="CA590" i="6"/>
  <c r="BR593" i="6" l="1"/>
  <c r="BQ592" i="6"/>
  <c r="BS592" i="6" s="1"/>
  <c r="BZ592" i="6"/>
  <c r="BZ591" i="6"/>
  <c r="CA591" i="6"/>
  <c r="BQ593" i="6" l="1"/>
  <c r="BS593" i="6" s="1"/>
  <c r="BR594" i="6"/>
  <c r="CA592" i="6"/>
  <c r="BR595" i="6" l="1"/>
  <c r="BQ594" i="6"/>
  <c r="BS594" i="6" s="1"/>
  <c r="BZ593" i="6"/>
  <c r="CA593" i="6"/>
  <c r="CA594" i="6" l="1"/>
  <c r="BQ595" i="6"/>
  <c r="BS595" i="6" s="1"/>
  <c r="BR596" i="6"/>
  <c r="BZ595" i="6"/>
  <c r="BZ594" i="6"/>
  <c r="BQ596" i="6" l="1"/>
  <c r="BS596" i="6" s="1"/>
  <c r="BR597" i="6"/>
  <c r="CA595" i="6"/>
  <c r="BQ597" i="6" l="1"/>
  <c r="BS597" i="6" s="1"/>
  <c r="BR598" i="6"/>
  <c r="CA597" i="6"/>
  <c r="BZ597" i="6"/>
  <c r="BZ596" i="6"/>
  <c r="CA596" i="6"/>
  <c r="BQ598" i="6" l="1"/>
  <c r="BS598" i="6" s="1"/>
  <c r="BR599" i="6"/>
  <c r="BR600" i="6" l="1"/>
  <c r="BQ599" i="6"/>
  <c r="BS599" i="6" s="1"/>
  <c r="BZ598" i="6"/>
  <c r="CA598" i="6"/>
  <c r="BQ600" i="6" l="1"/>
  <c r="BS600" i="6" s="1"/>
  <c r="BR601" i="6"/>
  <c r="BZ599" i="6"/>
  <c r="CA599" i="6"/>
  <c r="BQ601" i="6" l="1"/>
  <c r="BS601" i="6" s="1"/>
  <c r="BR602" i="6"/>
  <c r="BZ600" i="6"/>
  <c r="CA600" i="6"/>
  <c r="BQ602" i="6" l="1"/>
  <c r="BS602" i="6" s="1"/>
  <c r="CA602" i="6"/>
  <c r="BR603" i="6"/>
  <c r="CA601" i="6"/>
  <c r="BZ601" i="6"/>
  <c r="BR604" i="6" l="1"/>
  <c r="BQ603" i="6"/>
  <c r="BS603" i="6" s="1"/>
  <c r="CA603" i="6"/>
  <c r="BZ602" i="6"/>
  <c r="BQ604" i="6" l="1"/>
  <c r="BS604" i="6" s="1"/>
  <c r="BR605" i="6"/>
  <c r="BZ603" i="6"/>
  <c r="BQ605" i="6" l="1"/>
  <c r="BS605" i="6" s="1"/>
  <c r="BR606" i="6"/>
  <c r="BZ604" i="6"/>
  <c r="CA604" i="6"/>
  <c r="BZ605" i="6" l="1"/>
  <c r="BR607" i="6"/>
  <c r="BQ606" i="6"/>
  <c r="BS606" i="6" s="1"/>
  <c r="CA605" i="6"/>
  <c r="CA606" i="6" l="1"/>
  <c r="BR608" i="6"/>
  <c r="BQ607" i="6"/>
  <c r="BS607" i="6" s="1"/>
  <c r="BZ607" i="6"/>
  <c r="BZ606" i="6"/>
  <c r="BR609" i="6" l="1"/>
  <c r="BQ608" i="6"/>
  <c r="BS608" i="6" s="1"/>
  <c r="CA607" i="6"/>
  <c r="CA608" i="6" l="1"/>
  <c r="BQ609" i="6"/>
  <c r="BS609" i="6" s="1"/>
  <c r="BR610" i="6"/>
  <c r="BZ608" i="6"/>
  <c r="BR611" i="6" l="1"/>
  <c r="BQ610" i="6"/>
  <c r="BS610" i="6" s="1"/>
  <c r="CA609" i="6"/>
  <c r="BZ609" i="6"/>
  <c r="BR612" i="6" l="1"/>
  <c r="BQ611" i="6"/>
  <c r="BS611" i="6" s="1"/>
  <c r="BZ611" i="6"/>
  <c r="CA610" i="6"/>
  <c r="BZ610" i="6"/>
  <c r="BQ612" i="6" l="1"/>
  <c r="BS612" i="6" s="1"/>
  <c r="BZ612" i="6"/>
  <c r="BR613" i="6"/>
  <c r="CA611" i="6"/>
  <c r="BR614" i="6" l="1"/>
  <c r="BQ613" i="6"/>
  <c r="BS613" i="6" s="1"/>
  <c r="CA612" i="6"/>
  <c r="BZ613" i="6" l="1"/>
  <c r="BR615" i="6"/>
  <c r="BQ614" i="6"/>
  <c r="BS614" i="6" s="1"/>
  <c r="CA613" i="6"/>
  <c r="BQ615" i="6" l="1"/>
  <c r="BS615" i="6" s="1"/>
  <c r="BR616" i="6"/>
  <c r="CA614" i="6"/>
  <c r="BZ614" i="6"/>
  <c r="BR617" i="6" l="1"/>
  <c r="BQ616" i="6"/>
  <c r="BS616" i="6" s="1"/>
  <c r="BZ615" i="6"/>
  <c r="CA615" i="6"/>
  <c r="CA616" i="6" l="1"/>
  <c r="BQ617" i="6"/>
  <c r="BS617" i="6" s="1"/>
  <c r="BR618" i="6"/>
  <c r="BZ616" i="6"/>
  <c r="BQ618" i="6" l="1"/>
  <c r="BS618" i="6" s="1"/>
  <c r="BR619" i="6"/>
  <c r="BZ618" i="6"/>
  <c r="BZ617" i="6"/>
  <c r="CA617" i="6"/>
  <c r="BR620" i="6" l="1"/>
  <c r="BQ619" i="6"/>
  <c r="BS619" i="6" s="1"/>
  <c r="CA618" i="6"/>
  <c r="BZ619" i="6" l="1"/>
  <c r="BR621" i="6"/>
  <c r="BQ620" i="6"/>
  <c r="BS620" i="6" s="1"/>
  <c r="CA619" i="6"/>
  <c r="BQ621" i="6" l="1"/>
  <c r="BS621" i="6" s="1"/>
  <c r="BR622" i="6"/>
  <c r="BZ621" i="6"/>
  <c r="CA620" i="6"/>
  <c r="BZ620" i="6"/>
  <c r="BQ622" i="6" l="1"/>
  <c r="BS622" i="6" s="1"/>
  <c r="BR623" i="6"/>
  <c r="CA621" i="6"/>
  <c r="BR624" i="6" l="1"/>
  <c r="BQ623" i="6"/>
  <c r="BS623" i="6" s="1"/>
  <c r="CA622" i="6"/>
  <c r="BZ622" i="6"/>
  <c r="BZ623" i="6" l="1"/>
  <c r="BR625" i="6"/>
  <c r="BQ624" i="6"/>
  <c r="BS624" i="6" s="1"/>
  <c r="CA623" i="6"/>
  <c r="BQ625" i="6" l="1"/>
  <c r="BS625" i="6" s="1"/>
  <c r="BR626" i="6"/>
  <c r="CA625" i="6"/>
  <c r="BZ624" i="6"/>
  <c r="CA624" i="6"/>
  <c r="BR627" i="6" l="1"/>
  <c r="BQ626" i="6"/>
  <c r="BS626" i="6" s="1"/>
  <c r="BZ625" i="6"/>
  <c r="CA626" i="6" l="1"/>
  <c r="BQ627" i="6"/>
  <c r="BS627" i="6" s="1"/>
  <c r="BR628" i="6"/>
  <c r="BZ626" i="6"/>
  <c r="BZ627" i="6" l="1"/>
  <c r="BQ628" i="6"/>
  <c r="BS628" i="6" s="1"/>
  <c r="BR629" i="6"/>
  <c r="CA627" i="6"/>
  <c r="CA628" i="6" l="1"/>
  <c r="BQ629" i="6"/>
  <c r="BS629" i="6" s="1"/>
  <c r="BZ629" i="6"/>
  <c r="BR630" i="6"/>
  <c r="CA629" i="6"/>
  <c r="BZ628" i="6"/>
  <c r="BQ630" i="6" l="1"/>
  <c r="BS630" i="6" s="1"/>
  <c r="BR631" i="6"/>
  <c r="BZ630" i="6"/>
  <c r="CA630" i="6"/>
  <c r="BQ631" i="6" l="1"/>
  <c r="BS631" i="6" s="1"/>
  <c r="BR632" i="6"/>
  <c r="CA631" i="6"/>
  <c r="BZ631" i="6"/>
  <c r="BQ632" i="6" l="1"/>
  <c r="BS632" i="6" s="1"/>
  <c r="BR633" i="6"/>
  <c r="BZ632" i="6"/>
  <c r="BQ633" i="6" l="1"/>
  <c r="BS633" i="6" s="1"/>
  <c r="BR634" i="6"/>
  <c r="CA633" i="6"/>
  <c r="CA632" i="6"/>
  <c r="BQ634" i="6" l="1"/>
  <c r="BS634" i="6" s="1"/>
  <c r="BR635" i="6"/>
  <c r="BZ634" i="6"/>
  <c r="BZ633" i="6"/>
  <c r="BR636" i="6" l="1"/>
  <c r="BQ635" i="6"/>
  <c r="BS635" i="6" s="1"/>
  <c r="CA634" i="6"/>
  <c r="BR637" i="6" l="1"/>
  <c r="BQ636" i="6"/>
  <c r="BS636" i="6" s="1"/>
  <c r="CA636" i="6"/>
  <c r="BZ635" i="6"/>
  <c r="CA635" i="6"/>
  <c r="BR638" i="6" l="1"/>
  <c r="BQ637" i="6"/>
  <c r="BS637" i="6" s="1"/>
  <c r="BZ637" i="6"/>
  <c r="BZ636" i="6"/>
  <c r="BQ638" i="6" l="1"/>
  <c r="BS638" i="6" s="1"/>
  <c r="BR639" i="6"/>
  <c r="CA638" i="6"/>
  <c r="BZ638" i="6"/>
  <c r="CA637" i="6"/>
  <c r="BQ639" i="6" l="1"/>
  <c r="BS639" i="6" s="1"/>
  <c r="BZ639" i="6"/>
  <c r="BR640" i="6"/>
  <c r="BQ640" i="6" l="1"/>
  <c r="BS640" i="6" s="1"/>
  <c r="BR641" i="6"/>
  <c r="CA639" i="6"/>
  <c r="BR642" i="6" l="1"/>
  <c r="BQ641" i="6"/>
  <c r="BS641" i="6" s="1"/>
  <c r="BZ641" i="6"/>
  <c r="BZ640" i="6"/>
  <c r="CA640" i="6"/>
  <c r="BR643" i="6" l="1"/>
  <c r="BQ642" i="6"/>
  <c r="BS642" i="6" s="1"/>
  <c r="CA641" i="6"/>
  <c r="BZ642" i="6" l="1"/>
  <c r="BQ643" i="6"/>
  <c r="BS643" i="6" s="1"/>
  <c r="BR644" i="6"/>
  <c r="CA643" i="6"/>
  <c r="CA642" i="6"/>
  <c r="BQ644" i="6" l="1"/>
  <c r="BS644" i="6" s="1"/>
  <c r="BR645" i="6"/>
  <c r="CA644" i="6"/>
  <c r="BZ644" i="6"/>
  <c r="BZ643" i="6"/>
  <c r="BR646" i="6" l="1"/>
  <c r="BQ645" i="6"/>
  <c r="BS645" i="6" s="1"/>
  <c r="CA645" i="6" l="1"/>
  <c r="BR647" i="6"/>
  <c r="BQ646" i="6"/>
  <c r="BS646" i="6" s="1"/>
  <c r="BZ645" i="6"/>
  <c r="BQ647" i="6" l="1"/>
  <c r="BS647" i="6" s="1"/>
  <c r="BR648" i="6"/>
  <c r="BZ646" i="6"/>
  <c r="CA646" i="6"/>
  <c r="BR649" i="6" l="1"/>
  <c r="BQ648" i="6"/>
  <c r="BS648" i="6" s="1"/>
  <c r="BZ648" i="6"/>
  <c r="CA647" i="6"/>
  <c r="BZ647" i="6"/>
  <c r="BR650" i="6" l="1"/>
  <c r="BQ649" i="6"/>
  <c r="BS649" i="6" s="1"/>
  <c r="CA648" i="6"/>
  <c r="BQ650" i="6" l="1"/>
  <c r="BS650" i="6" s="1"/>
  <c r="CA650" i="6"/>
  <c r="BR651" i="6"/>
  <c r="BZ649" i="6"/>
  <c r="CA649" i="6"/>
  <c r="BR652" i="6" l="1"/>
  <c r="BQ651" i="6"/>
  <c r="BS651" i="6" s="1"/>
  <c r="BZ650" i="6"/>
  <c r="BR653" i="6" l="1"/>
  <c r="BQ652" i="6"/>
  <c r="BS652" i="6" s="1"/>
  <c r="BZ652" i="6"/>
  <c r="BZ651" i="6"/>
  <c r="CA651" i="6"/>
  <c r="BQ653" i="6" l="1"/>
  <c r="BS653" i="6" s="1"/>
  <c r="BR654" i="6"/>
  <c r="CA652" i="6"/>
  <c r="BQ654" i="6" l="1"/>
  <c r="BS654" i="6" s="1"/>
  <c r="BR655" i="6"/>
  <c r="CA653" i="6"/>
  <c r="BZ653" i="6"/>
  <c r="BR656" i="6" l="1"/>
  <c r="BQ655" i="6"/>
  <c r="BS655" i="6" s="1"/>
  <c r="BZ654" i="6"/>
  <c r="CA654" i="6"/>
  <c r="BQ656" i="6" l="1"/>
  <c r="BS656" i="6" s="1"/>
  <c r="BR657" i="6"/>
  <c r="BZ655" i="6"/>
  <c r="CA655" i="6"/>
  <c r="BR658" i="6" l="1"/>
  <c r="BQ657" i="6"/>
  <c r="BS657" i="6" s="1"/>
  <c r="CA656" i="6"/>
  <c r="BZ656" i="6"/>
  <c r="BR659" i="6" l="1"/>
  <c r="BQ658" i="6"/>
  <c r="BS658" i="6" s="1"/>
  <c r="BZ658" i="6"/>
  <c r="CA657" i="6"/>
  <c r="BZ657" i="6"/>
  <c r="BR660" i="6" l="1"/>
  <c r="BQ659" i="6"/>
  <c r="BS659" i="6" s="1"/>
  <c r="CA658" i="6"/>
  <c r="BQ660" i="6" l="1"/>
  <c r="BS660" i="6" s="1"/>
  <c r="BR661" i="6"/>
  <c r="BZ659" i="6"/>
  <c r="CA659" i="6"/>
  <c r="BR662" i="6" l="1"/>
  <c r="BQ661" i="6"/>
  <c r="BS661" i="6" s="1"/>
  <c r="CA660" i="6"/>
  <c r="BZ660" i="6"/>
  <c r="BZ661" i="6" l="1"/>
  <c r="BQ662" i="6"/>
  <c r="BS662" i="6" s="1"/>
  <c r="BR663" i="6"/>
  <c r="BZ662" i="6"/>
  <c r="CA661" i="6"/>
  <c r="BR664" i="6" l="1"/>
  <c r="BQ663" i="6"/>
  <c r="BS663" i="6" s="1"/>
  <c r="CA663" i="6"/>
  <c r="CA662" i="6"/>
  <c r="BR665" i="6" l="1"/>
  <c r="BQ664" i="6"/>
  <c r="BS664" i="6" s="1"/>
  <c r="BZ663" i="6"/>
  <c r="CA664" i="6" l="1"/>
  <c r="BR666" i="6"/>
  <c r="BQ665" i="6"/>
  <c r="BS665" i="6" s="1"/>
  <c r="BZ664" i="6"/>
  <c r="BQ666" i="6" l="1"/>
  <c r="BS666" i="6" s="1"/>
  <c r="BR667" i="6"/>
  <c r="BZ665" i="6"/>
  <c r="CA665" i="6"/>
  <c r="BQ667" i="6" l="1"/>
  <c r="BS667" i="6" s="1"/>
  <c r="BR668" i="6"/>
  <c r="BZ666" i="6"/>
  <c r="CA666" i="6"/>
  <c r="BZ667" i="6" l="1"/>
  <c r="BR669" i="6"/>
  <c r="BQ668" i="6"/>
  <c r="BS668" i="6" s="1"/>
  <c r="CA667" i="6"/>
  <c r="BQ669" i="6" l="1"/>
  <c r="BS669" i="6" s="1"/>
  <c r="BR670" i="6"/>
  <c r="CA668" i="6"/>
  <c r="BZ668" i="6"/>
  <c r="BQ670" i="6" l="1"/>
  <c r="BS670" i="6" s="1"/>
  <c r="BR671" i="6"/>
  <c r="CA669" i="6"/>
  <c r="BZ669" i="6"/>
  <c r="BR672" i="6" l="1"/>
  <c r="BQ671" i="6"/>
  <c r="BS671" i="6" s="1"/>
  <c r="CA671" i="6"/>
  <c r="BZ670" i="6"/>
  <c r="CA670" i="6"/>
  <c r="BR673" i="6" l="1"/>
  <c r="BQ672" i="6"/>
  <c r="BS672" i="6" s="1"/>
  <c r="BZ671" i="6"/>
  <c r="BZ672" i="6" l="1"/>
  <c r="BR674" i="6"/>
  <c r="BQ673" i="6"/>
  <c r="BS673" i="6" s="1"/>
  <c r="CA672" i="6"/>
  <c r="BZ673" i="6" l="1"/>
  <c r="BQ674" i="6"/>
  <c r="BS674" i="6" s="1"/>
  <c r="BR675" i="6"/>
  <c r="BZ674" i="6"/>
  <c r="CA673" i="6"/>
  <c r="BR676" i="6" l="1"/>
  <c r="BQ675" i="6"/>
  <c r="BS675" i="6" s="1"/>
  <c r="CA674" i="6"/>
  <c r="BZ675" i="6" l="1"/>
  <c r="BQ676" i="6"/>
  <c r="BS676" i="6" s="1"/>
  <c r="BR677" i="6"/>
  <c r="CA675" i="6"/>
  <c r="CA676" i="6" l="1"/>
  <c r="BQ677" i="6"/>
  <c r="BS677" i="6" s="1"/>
  <c r="BR678" i="6"/>
  <c r="BZ676" i="6"/>
  <c r="BQ678" i="6" l="1"/>
  <c r="BS678" i="6" s="1"/>
  <c r="BR679" i="6"/>
  <c r="CA678" i="6"/>
  <c r="CA677" i="6"/>
  <c r="BZ677" i="6"/>
  <c r="BQ679" i="6" l="1"/>
  <c r="BS679" i="6" s="1"/>
  <c r="BR680" i="6"/>
  <c r="BZ678" i="6"/>
  <c r="CA679" i="6" l="1"/>
  <c r="BQ680" i="6"/>
  <c r="BS680" i="6" s="1"/>
  <c r="BR681" i="6"/>
  <c r="BZ679" i="6"/>
  <c r="BR682" i="6" l="1"/>
  <c r="BQ681" i="6"/>
  <c r="BS681" i="6" s="1"/>
  <c r="BZ680" i="6"/>
  <c r="CA680" i="6"/>
  <c r="BZ681" i="6" l="1"/>
  <c r="BR683" i="6"/>
  <c r="BQ682" i="6"/>
  <c r="BS682" i="6" s="1"/>
  <c r="CA681" i="6"/>
  <c r="BZ682" i="6" l="1"/>
  <c r="BQ683" i="6"/>
  <c r="BS683" i="6" s="1"/>
  <c r="BR684" i="6"/>
  <c r="CA682" i="6"/>
  <c r="BZ683" i="6" l="1"/>
  <c r="BQ684" i="6"/>
  <c r="BS684" i="6" s="1"/>
  <c r="BZ684" i="6"/>
  <c r="BR685" i="6"/>
  <c r="CA684" i="6"/>
  <c r="CA683" i="6"/>
  <c r="BQ685" i="6" l="1"/>
  <c r="BS685" i="6" s="1"/>
  <c r="BR686" i="6"/>
  <c r="BZ685" i="6"/>
  <c r="CA685" i="6"/>
  <c r="BR687" i="6" l="1"/>
  <c r="BQ686" i="6"/>
  <c r="BS686" i="6" s="1"/>
  <c r="CA686" i="6" l="1"/>
  <c r="BZ686" i="6"/>
  <c r="BR688" i="6"/>
  <c r="BQ687" i="6"/>
  <c r="BS687" i="6" s="1"/>
  <c r="BZ687" i="6"/>
  <c r="CA687" i="6"/>
  <c r="BQ688" i="6" l="1"/>
  <c r="BS688" i="6" s="1"/>
  <c r="BR689" i="6"/>
  <c r="BZ688" i="6"/>
  <c r="BQ689" i="6" l="1"/>
  <c r="BS689" i="6" s="1"/>
  <c r="BR690" i="6"/>
  <c r="CA688" i="6"/>
  <c r="BQ690" i="6" l="1"/>
  <c r="BS690" i="6" s="1"/>
  <c r="BR691" i="6"/>
  <c r="CA689" i="6"/>
  <c r="BZ689" i="6"/>
  <c r="BQ691" i="6" l="1"/>
  <c r="BS691" i="6" s="1"/>
  <c r="BR692" i="6"/>
  <c r="BZ691" i="6"/>
  <c r="CA690" i="6"/>
  <c r="BZ690" i="6"/>
  <c r="BR693" i="6" l="1"/>
  <c r="BQ692" i="6"/>
  <c r="BS692" i="6" s="1"/>
  <c r="CA692" i="6"/>
  <c r="CA691" i="6"/>
  <c r="BQ693" i="6" l="1"/>
  <c r="BS693" i="6" s="1"/>
  <c r="BR694" i="6"/>
  <c r="CA693" i="6"/>
  <c r="BZ692" i="6"/>
  <c r="BR695" i="6" l="1"/>
  <c r="BQ694" i="6"/>
  <c r="BS694" i="6" s="1"/>
  <c r="BZ693" i="6"/>
  <c r="BR696" i="6" l="1"/>
  <c r="BQ695" i="6"/>
  <c r="BS695" i="6" s="1"/>
  <c r="CA694" i="6"/>
  <c r="BZ694" i="6"/>
  <c r="BZ695" i="6" l="1"/>
  <c r="BR697" i="6"/>
  <c r="BQ696" i="6"/>
  <c r="BS696" i="6" s="1"/>
  <c r="CA695" i="6"/>
  <c r="BR698" i="6" l="1"/>
  <c r="BQ697" i="6"/>
  <c r="BS697" i="6" s="1"/>
  <c r="CA696" i="6"/>
  <c r="BZ696" i="6"/>
  <c r="BQ698" i="6" l="1"/>
  <c r="BS698" i="6" s="1"/>
  <c r="BR699" i="6"/>
  <c r="CA698" i="6"/>
  <c r="CA697" i="6"/>
  <c r="BZ697" i="6"/>
  <c r="BQ699" i="6" l="1"/>
  <c r="BS699" i="6" s="1"/>
  <c r="BR700" i="6"/>
  <c r="CA699" i="6"/>
  <c r="BZ699" i="6"/>
  <c r="BZ698" i="6"/>
  <c r="BQ700" i="6" l="1"/>
  <c r="BS700" i="6" s="1"/>
  <c r="BR701" i="6"/>
  <c r="CA700" i="6"/>
  <c r="BZ700" i="6"/>
  <c r="BR702" i="6" l="1"/>
  <c r="BQ701" i="6"/>
  <c r="BS701" i="6" s="1"/>
  <c r="CA701" i="6"/>
  <c r="BZ701" i="6"/>
  <c r="BR703" i="6" l="1"/>
  <c r="BQ702" i="6"/>
  <c r="BS702" i="6" s="1"/>
  <c r="BZ702" i="6" l="1"/>
  <c r="BQ703" i="6"/>
  <c r="BS703" i="6" s="1"/>
  <c r="CA703" i="6"/>
  <c r="BR704" i="6"/>
  <c r="CA702" i="6"/>
  <c r="BQ704" i="6" l="1"/>
  <c r="BS704" i="6" s="1"/>
  <c r="BR705" i="6"/>
  <c r="BZ703" i="6"/>
  <c r="BR706" i="6" l="1"/>
  <c r="BQ705" i="6"/>
  <c r="BS705" i="6" s="1"/>
  <c r="BZ704" i="6"/>
  <c r="CA704" i="6"/>
  <c r="BZ705" i="6" l="1"/>
  <c r="BQ706" i="6"/>
  <c r="BS706" i="6" s="1"/>
  <c r="BR707" i="6"/>
  <c r="CA705" i="6"/>
  <c r="CA706" i="6" l="1"/>
  <c r="BQ707" i="6"/>
  <c r="BS707" i="6" s="1"/>
  <c r="BZ707" i="6"/>
  <c r="BR708" i="6"/>
  <c r="BZ706" i="6"/>
  <c r="BQ708" i="6" l="1"/>
  <c r="BS708" i="6" s="1"/>
  <c r="BR709" i="6"/>
  <c r="BZ708" i="6"/>
  <c r="CA707" i="6"/>
  <c r="BQ709" i="6" l="1"/>
  <c r="BS709" i="6" s="1"/>
  <c r="BR710" i="6"/>
  <c r="CA708" i="6"/>
  <c r="BR711" i="6" l="1"/>
  <c r="BQ710" i="6"/>
  <c r="BS710" i="6" s="1"/>
  <c r="BZ709" i="6"/>
  <c r="CA709" i="6"/>
  <c r="CA710" i="6" l="1"/>
  <c r="BQ711" i="6"/>
  <c r="BS711" i="6" s="1"/>
  <c r="CA711" i="6"/>
  <c r="BR712" i="6"/>
  <c r="BZ710" i="6"/>
  <c r="BQ712" i="6" l="1"/>
  <c r="BS712" i="6" s="1"/>
  <c r="BR713" i="6"/>
  <c r="BZ711" i="6"/>
  <c r="BQ713" i="6" l="1"/>
  <c r="BS713" i="6" s="1"/>
  <c r="BR714" i="6"/>
  <c r="CA712" i="6"/>
  <c r="BZ712" i="6"/>
  <c r="BQ714" i="6" l="1"/>
  <c r="BS714" i="6" s="1"/>
  <c r="BR715" i="6"/>
  <c r="BZ713" i="6"/>
  <c r="CA713" i="6"/>
  <c r="BQ715" i="6" l="1"/>
  <c r="BS715" i="6" s="1"/>
  <c r="BR716" i="6"/>
  <c r="BZ714" i="6"/>
  <c r="CA714" i="6"/>
  <c r="BR717" i="6" l="1"/>
  <c r="BQ716" i="6"/>
  <c r="BS716" i="6" s="1"/>
  <c r="BZ716" i="6"/>
  <c r="CA715" i="6"/>
  <c r="BZ715" i="6"/>
  <c r="BR718" i="6" l="1"/>
  <c r="BQ717" i="6"/>
  <c r="BS717" i="6" s="1"/>
  <c r="BZ717" i="6"/>
  <c r="CA716" i="6"/>
  <c r="BQ718" i="6" l="1"/>
  <c r="BS718" i="6" s="1"/>
  <c r="BR719" i="6"/>
  <c r="CA718" i="6"/>
  <c r="CA717" i="6"/>
  <c r="BQ719" i="6" l="1"/>
  <c r="BS719" i="6" s="1"/>
  <c r="BR720" i="6"/>
  <c r="BZ718" i="6"/>
  <c r="BR721" i="6" l="1"/>
  <c r="BQ720" i="6"/>
  <c r="BS720" i="6" s="1"/>
  <c r="CA719" i="6"/>
  <c r="BZ719" i="6"/>
  <c r="BQ721" i="6" l="1"/>
  <c r="BS721" i="6" s="1"/>
  <c r="BR722" i="6"/>
  <c r="BZ720" i="6"/>
  <c r="CA720" i="6"/>
  <c r="BR723" i="6" l="1"/>
  <c r="BQ722" i="6"/>
  <c r="BS722" i="6" s="1"/>
  <c r="BZ721" i="6"/>
  <c r="CA721" i="6"/>
  <c r="BZ722" i="6" l="1"/>
  <c r="BQ723" i="6"/>
  <c r="BS723" i="6" s="1"/>
  <c r="BR724" i="6"/>
  <c r="CA723" i="6"/>
  <c r="BZ723" i="6"/>
  <c r="CA722" i="6"/>
  <c r="BQ724" i="6" l="1"/>
  <c r="BS724" i="6" s="1"/>
  <c r="BR725" i="6"/>
  <c r="BR726" i="6" l="1"/>
  <c r="BQ725" i="6"/>
  <c r="BS725" i="6" s="1"/>
  <c r="BZ724" i="6"/>
  <c r="CA724" i="6"/>
  <c r="BZ725" i="6" l="1"/>
  <c r="BQ726" i="6"/>
  <c r="BS726" i="6" s="1"/>
  <c r="BR727" i="6"/>
  <c r="BZ726" i="6"/>
  <c r="CA725" i="6"/>
  <c r="BR728" i="6" l="1"/>
  <c r="BQ727" i="6"/>
  <c r="BS727" i="6" s="1"/>
  <c r="CA726" i="6"/>
  <c r="BZ727" i="6" l="1"/>
  <c r="BQ728" i="6"/>
  <c r="BS728" i="6" s="1"/>
  <c r="BR729" i="6"/>
  <c r="BZ728" i="6"/>
  <c r="CA727" i="6"/>
  <c r="BQ729" i="6" l="1"/>
  <c r="BS729" i="6" s="1"/>
  <c r="BR730" i="6"/>
  <c r="CA729" i="6"/>
  <c r="CA728" i="6"/>
  <c r="BR731" i="6" l="1"/>
  <c r="BQ730" i="6"/>
  <c r="BS730" i="6" s="1"/>
  <c r="BZ729" i="6"/>
  <c r="CA730" i="6" l="1"/>
  <c r="BR732" i="6"/>
  <c r="BQ731" i="6"/>
  <c r="BS731" i="6" s="1"/>
  <c r="BZ730" i="6"/>
  <c r="CA731" i="6" l="1"/>
  <c r="BQ732" i="6"/>
  <c r="BS732" i="6" s="1"/>
  <c r="BR733" i="6"/>
  <c r="BZ731" i="6"/>
  <c r="BZ732" i="6" l="1"/>
  <c r="BR734" i="6"/>
  <c r="BQ733" i="6"/>
  <c r="BS733" i="6" s="1"/>
  <c r="CA732" i="6"/>
  <c r="BR735" i="6" l="1"/>
  <c r="BQ734" i="6"/>
  <c r="BS734" i="6" s="1"/>
  <c r="BZ734" i="6"/>
  <c r="BZ733" i="6"/>
  <c r="CA733" i="6"/>
  <c r="BR736" i="6" l="1"/>
  <c r="BQ735" i="6"/>
  <c r="BS735" i="6" s="1"/>
  <c r="CA734" i="6"/>
  <c r="BR737" i="6" l="1"/>
  <c r="BQ736" i="6"/>
  <c r="BS736" i="6" s="1"/>
  <c r="BZ735" i="6"/>
  <c r="CA735" i="6"/>
  <c r="BR738" i="6" l="1"/>
  <c r="BQ737" i="6"/>
  <c r="BS737" i="6" s="1"/>
  <c r="BZ736" i="6"/>
  <c r="CA736" i="6"/>
  <c r="CA737" i="6" l="1"/>
  <c r="BR739" i="6"/>
  <c r="BQ738" i="6"/>
  <c r="BS738" i="6" s="1"/>
  <c r="BZ737" i="6"/>
  <c r="BZ738" i="6" l="1"/>
  <c r="BR740" i="6"/>
  <c r="BQ739" i="6"/>
  <c r="BS739" i="6" s="1"/>
  <c r="CA738" i="6"/>
  <c r="CA739" i="6" l="1"/>
  <c r="BR741" i="6"/>
  <c r="BQ740" i="6"/>
  <c r="BS740" i="6" s="1"/>
  <c r="BZ739" i="6"/>
  <c r="BZ740" i="6" l="1"/>
  <c r="CA740" i="6"/>
  <c r="BR742" i="6"/>
  <c r="BQ741" i="6"/>
  <c r="BS741" i="6" s="1"/>
  <c r="BZ741" i="6" l="1"/>
  <c r="BQ742" i="6"/>
  <c r="BS742" i="6" s="1"/>
  <c r="BZ742" i="6"/>
  <c r="BR743" i="6"/>
  <c r="CA742" i="6"/>
  <c r="CA741" i="6"/>
  <c r="BQ743" i="6" l="1"/>
  <c r="BS743" i="6" s="1"/>
  <c r="BR744" i="6"/>
  <c r="CA743" i="6" l="1"/>
  <c r="BZ743" i="6"/>
  <c r="BR745" i="6"/>
  <c r="BQ744" i="6"/>
  <c r="BS744" i="6" s="1"/>
  <c r="BZ744" i="6"/>
  <c r="CA744" i="6"/>
  <c r="BR746" i="6" l="1"/>
  <c r="BQ745" i="6"/>
  <c r="BS745" i="6" s="1"/>
  <c r="BQ746" i="6" l="1"/>
  <c r="BS746" i="6" s="1"/>
  <c r="BR747" i="6"/>
  <c r="CA745" i="6"/>
  <c r="BZ745" i="6"/>
  <c r="BZ746" i="6" l="1"/>
  <c r="BR748" i="6"/>
  <c r="BQ747" i="6"/>
  <c r="BS747" i="6" s="1"/>
  <c r="CA746" i="6"/>
  <c r="BR749" i="6" l="1"/>
  <c r="BQ748" i="6"/>
  <c r="BS748" i="6" s="1"/>
  <c r="CA747" i="6"/>
  <c r="BZ747" i="6"/>
  <c r="CA748" i="6" l="1"/>
  <c r="BQ749" i="6"/>
  <c r="BS749" i="6" s="1"/>
  <c r="BR750" i="6"/>
  <c r="BZ748" i="6"/>
  <c r="BZ749" i="6" l="1"/>
  <c r="BR751" i="6"/>
  <c r="BQ750" i="6"/>
  <c r="BS750" i="6" s="1"/>
  <c r="CA749" i="6"/>
  <c r="BZ750" i="6" l="1"/>
  <c r="BQ751" i="6"/>
  <c r="BS751" i="6" s="1"/>
  <c r="BR752" i="6"/>
  <c r="CA750" i="6"/>
  <c r="BQ752" i="6" l="1"/>
  <c r="BS752" i="6" s="1"/>
  <c r="BR753" i="6"/>
  <c r="CA751" i="6"/>
  <c r="BZ751" i="6"/>
  <c r="BR754" i="6" l="1"/>
  <c r="BQ753" i="6"/>
  <c r="BS753" i="6" s="1"/>
  <c r="CA752" i="6"/>
  <c r="BZ752" i="6"/>
  <c r="CA753" i="6" l="1"/>
  <c r="BQ754" i="6"/>
  <c r="BS754" i="6" s="1"/>
  <c r="BR755" i="6"/>
  <c r="BZ754" i="6"/>
  <c r="CA754" i="6"/>
  <c r="BZ753" i="6"/>
  <c r="BQ755" i="6" l="1"/>
  <c r="BS755" i="6" s="1"/>
  <c r="BR756" i="6"/>
  <c r="BZ755" i="6"/>
  <c r="CA755" i="6" l="1"/>
  <c r="BQ756" i="6"/>
  <c r="BS756" i="6" s="1"/>
  <c r="BR757" i="6"/>
  <c r="BZ756" i="6"/>
  <c r="CA756" i="6"/>
  <c r="BR758" i="6" l="1"/>
  <c r="BQ757" i="6"/>
  <c r="BS757" i="6" s="1"/>
  <c r="BQ758" i="6" l="1"/>
  <c r="BS758" i="6" s="1"/>
  <c r="BR759" i="6"/>
  <c r="BZ757" i="6"/>
  <c r="CA757" i="6"/>
  <c r="CA758" i="6" l="1"/>
  <c r="BR760" i="6"/>
  <c r="BQ759" i="6"/>
  <c r="BS759" i="6" s="1"/>
  <c r="BZ758" i="6"/>
  <c r="BZ759" i="6" l="1"/>
  <c r="BQ760" i="6"/>
  <c r="BS760" i="6" s="1"/>
  <c r="BR761" i="6"/>
  <c r="CA760" i="6"/>
  <c r="CA759" i="6"/>
  <c r="BR762" i="6" l="1"/>
  <c r="BQ761" i="6"/>
  <c r="BS761" i="6" s="1"/>
  <c r="BZ760" i="6"/>
  <c r="BQ762" i="6" l="1"/>
  <c r="BS762" i="6" s="1"/>
  <c r="BR763" i="6"/>
  <c r="CA761" i="6"/>
  <c r="BZ761" i="6"/>
  <c r="BQ763" i="6" l="1"/>
  <c r="BS763" i="6" s="1"/>
  <c r="BR764" i="6"/>
  <c r="BZ763" i="6"/>
  <c r="BZ762" i="6"/>
  <c r="CA762" i="6"/>
  <c r="BR765" i="6" l="1"/>
  <c r="BQ764" i="6"/>
  <c r="BS764" i="6" s="1"/>
  <c r="CA763" i="6"/>
  <c r="CA764" i="6" l="1"/>
  <c r="BQ765" i="6"/>
  <c r="BS765" i="6" s="1"/>
  <c r="BR766" i="6"/>
  <c r="BZ764" i="6"/>
  <c r="BQ766" i="6" l="1"/>
  <c r="BS766" i="6" s="1"/>
  <c r="BR767" i="6"/>
  <c r="BZ765" i="6"/>
  <c r="CA765" i="6"/>
  <c r="BQ767" i="6" l="1"/>
  <c r="BS767" i="6" s="1"/>
  <c r="BR768" i="6"/>
  <c r="BZ766" i="6"/>
  <c r="CA766" i="6"/>
  <c r="CA767" i="6" l="1"/>
  <c r="BR769" i="6"/>
  <c r="BQ768" i="6"/>
  <c r="BS768" i="6" s="1"/>
  <c r="BZ767" i="6"/>
  <c r="BZ768" i="6" l="1"/>
  <c r="BR770" i="6"/>
  <c r="BQ769" i="6"/>
  <c r="BS769" i="6" s="1"/>
  <c r="CA768" i="6"/>
  <c r="CA769" i="6" l="1"/>
  <c r="BR771" i="6"/>
  <c r="BQ770" i="6"/>
  <c r="BS770" i="6" s="1"/>
  <c r="BZ769" i="6"/>
  <c r="BQ771" i="6" l="1"/>
  <c r="BS771" i="6" s="1"/>
  <c r="BR772" i="6"/>
  <c r="BZ771" i="6"/>
  <c r="CA770" i="6"/>
  <c r="BZ770" i="6"/>
  <c r="BQ772" i="6" l="1"/>
  <c r="BS772" i="6" s="1"/>
  <c r="BR773" i="6"/>
  <c r="CA771" i="6"/>
  <c r="BZ772" i="6" l="1"/>
  <c r="BQ773" i="6"/>
  <c r="BS773" i="6" s="1"/>
  <c r="BR774" i="6"/>
  <c r="BZ773" i="6"/>
  <c r="CA772" i="6"/>
  <c r="BQ774" i="6" l="1"/>
  <c r="BS774" i="6" s="1"/>
  <c r="BR775" i="6"/>
  <c r="CA773" i="6"/>
  <c r="BR776" i="6" l="1"/>
  <c r="BQ775" i="6"/>
  <c r="BS775" i="6" s="1"/>
  <c r="CA774" i="6"/>
  <c r="BZ774" i="6"/>
  <c r="CA775" i="6" l="1"/>
  <c r="BQ776" i="6"/>
  <c r="BS776" i="6" s="1"/>
  <c r="BR777" i="6"/>
  <c r="BZ775" i="6"/>
  <c r="BQ777" i="6" l="1"/>
  <c r="BS777" i="6" s="1"/>
  <c r="BR778" i="6"/>
  <c r="CA776" i="6"/>
  <c r="BZ776" i="6"/>
  <c r="BR779" i="6" l="1"/>
  <c r="BQ778" i="6"/>
  <c r="BS778" i="6" s="1"/>
  <c r="BZ778" i="6"/>
  <c r="CA778" i="6"/>
  <c r="CA777" i="6"/>
  <c r="BZ777" i="6"/>
  <c r="BQ779" i="6" l="1"/>
  <c r="BS779" i="6" s="1"/>
  <c r="BR780" i="6"/>
  <c r="BR781" i="6" l="1"/>
  <c r="BQ780" i="6"/>
  <c r="BS780" i="6" s="1"/>
  <c r="CA780" i="6"/>
  <c r="BZ779" i="6"/>
  <c r="CA779" i="6"/>
  <c r="BR782" i="6" l="1"/>
  <c r="BQ781" i="6"/>
  <c r="BS781" i="6" s="1"/>
  <c r="BZ781" i="6"/>
  <c r="BZ780" i="6"/>
  <c r="BR783" i="6" l="1"/>
  <c r="BQ782" i="6"/>
  <c r="BS782" i="6" s="1"/>
  <c r="CA781" i="6"/>
  <c r="CA782" i="6" l="1"/>
  <c r="BR784" i="6"/>
  <c r="BQ783" i="6"/>
  <c r="BS783" i="6" s="1"/>
  <c r="BZ782" i="6"/>
  <c r="BZ783" i="6" l="1"/>
  <c r="BR785" i="6"/>
  <c r="BQ784" i="6"/>
  <c r="BS784" i="6" s="1"/>
  <c r="CA783" i="6"/>
  <c r="BZ784" i="6" l="1"/>
  <c r="BR786" i="6"/>
  <c r="BQ785" i="6"/>
  <c r="BS785" i="6" s="1"/>
  <c r="CA784" i="6"/>
  <c r="BQ786" i="6" l="1"/>
  <c r="BS786" i="6" s="1"/>
  <c r="BR787" i="6"/>
  <c r="BZ785" i="6"/>
  <c r="CA785" i="6"/>
  <c r="CA786" i="6" l="1"/>
  <c r="BR788" i="6"/>
  <c r="BQ787" i="6"/>
  <c r="BS787" i="6" s="1"/>
  <c r="CA787" i="6"/>
  <c r="BZ786" i="6"/>
  <c r="BQ788" i="6" l="1"/>
  <c r="BS788" i="6" s="1"/>
  <c r="BR789" i="6"/>
  <c r="BZ787" i="6"/>
  <c r="BQ789" i="6" l="1"/>
  <c r="BS789" i="6" s="1"/>
  <c r="BR790" i="6"/>
  <c r="CA789" i="6"/>
  <c r="CA788" i="6"/>
  <c r="BZ788" i="6"/>
  <c r="BZ789" i="6" l="1"/>
  <c r="BR791" i="6"/>
  <c r="BQ790" i="6"/>
  <c r="BS790" i="6" s="1"/>
  <c r="BQ791" i="6" l="1"/>
  <c r="BS791" i="6" s="1"/>
  <c r="BR792" i="6"/>
  <c r="BZ790" i="6"/>
  <c r="CA790" i="6"/>
  <c r="BQ792" i="6" l="1"/>
  <c r="BS792" i="6" s="1"/>
  <c r="BR793" i="6"/>
  <c r="BZ791" i="6"/>
  <c r="CA791" i="6"/>
  <c r="BZ792" i="6" l="1"/>
  <c r="BQ793" i="6"/>
  <c r="BS793" i="6" s="1"/>
  <c r="BR794" i="6"/>
  <c r="CA792" i="6"/>
  <c r="BZ793" i="6" l="1"/>
  <c r="BR795" i="6"/>
  <c r="BQ794" i="6"/>
  <c r="BS794" i="6" s="1"/>
  <c r="CA793" i="6"/>
  <c r="BQ795" i="6" l="1"/>
  <c r="BS795" i="6" s="1"/>
  <c r="BR796" i="6"/>
  <c r="CA794" i="6"/>
  <c r="BZ794" i="6"/>
  <c r="BQ796" i="6" l="1"/>
  <c r="BS796" i="6" s="1"/>
  <c r="BR797" i="6"/>
  <c r="CA795" i="6"/>
  <c r="BZ795" i="6"/>
  <c r="BQ797" i="6" l="1"/>
  <c r="BS797" i="6" s="1"/>
  <c r="BR798" i="6"/>
  <c r="CA796" i="6"/>
  <c r="BZ796" i="6"/>
  <c r="BZ797" i="6" l="1"/>
  <c r="BR799" i="6"/>
  <c r="BQ798" i="6"/>
  <c r="BS798" i="6" s="1"/>
  <c r="CA798" i="6"/>
  <c r="CA797" i="6"/>
  <c r="BZ798" i="6" l="1"/>
  <c r="BQ799" i="6"/>
  <c r="BS799" i="6" s="1"/>
  <c r="BR800" i="6"/>
  <c r="CA799" i="6" l="1"/>
  <c r="BR801" i="6"/>
  <c r="BQ800" i="6"/>
  <c r="BS800" i="6" s="1"/>
  <c r="BZ799" i="6"/>
  <c r="BQ801" i="6" l="1"/>
  <c r="BS801" i="6" s="1"/>
  <c r="BR802" i="6"/>
  <c r="BZ801" i="6"/>
  <c r="BZ800" i="6"/>
  <c r="CA800" i="6"/>
  <c r="BR803" i="6" l="1"/>
  <c r="BQ802" i="6"/>
  <c r="BS802" i="6" s="1"/>
  <c r="CA801" i="6"/>
  <c r="BR804" i="6" l="1"/>
  <c r="BQ803" i="6"/>
  <c r="BS803" i="6" s="1"/>
  <c r="CA802" i="6"/>
  <c r="BZ802" i="6"/>
  <c r="BR805" i="6" l="1"/>
  <c r="BQ804" i="6"/>
  <c r="BS804" i="6" s="1"/>
  <c r="BZ803" i="6"/>
  <c r="CA803" i="6"/>
  <c r="BQ805" i="6" l="1"/>
  <c r="BS805" i="6" s="1"/>
  <c r="BR806" i="6"/>
  <c r="BZ804" i="6"/>
  <c r="CA804" i="6"/>
  <c r="CA805" i="6" l="1"/>
  <c r="BQ806" i="6"/>
  <c r="BS806" i="6" s="1"/>
  <c r="BR807" i="6"/>
  <c r="BZ805" i="6"/>
  <c r="BQ807" i="6" l="1"/>
  <c r="BS807" i="6" s="1"/>
  <c r="BR808" i="6"/>
  <c r="CA806" i="6"/>
  <c r="BZ806" i="6"/>
  <c r="BR809" i="6" l="1"/>
  <c r="BQ808" i="6"/>
  <c r="BS808" i="6" s="1"/>
  <c r="BZ807" i="6"/>
  <c r="CA807" i="6"/>
  <c r="BR810" i="6" l="1"/>
  <c r="BQ809" i="6"/>
  <c r="BS809" i="6" s="1"/>
  <c r="CA808" i="6"/>
  <c r="BZ808" i="6"/>
  <c r="CA809" i="6" l="1"/>
  <c r="BZ809" i="6"/>
  <c r="BQ810" i="6"/>
  <c r="BS810" i="6" s="1"/>
  <c r="BR811" i="6"/>
  <c r="BZ810" i="6"/>
  <c r="BQ811" i="6" l="1"/>
  <c r="BS811" i="6" s="1"/>
  <c r="BR812" i="6"/>
  <c r="CA811" i="6"/>
  <c r="BZ811" i="6"/>
  <c r="CA810" i="6"/>
  <c r="BQ812" i="6" l="1"/>
  <c r="BS812" i="6" s="1"/>
  <c r="BR813" i="6"/>
  <c r="BR814" i="6" l="1"/>
  <c r="BQ813" i="6"/>
  <c r="BS813" i="6" s="1"/>
  <c r="CA812" i="6"/>
  <c r="BZ812" i="6"/>
  <c r="BZ813" i="6" l="1"/>
  <c r="BR815" i="6"/>
  <c r="BQ814" i="6"/>
  <c r="BS814" i="6" s="1"/>
  <c r="BZ814" i="6"/>
  <c r="CA813" i="6"/>
  <c r="BQ815" i="6" l="1"/>
  <c r="BS815" i="6" s="1"/>
  <c r="BR816" i="6"/>
  <c r="CA814" i="6"/>
  <c r="BQ816" i="6" l="1"/>
  <c r="BS816" i="6" s="1"/>
  <c r="BR817" i="6"/>
  <c r="CA815" i="6"/>
  <c r="BZ815" i="6"/>
  <c r="BQ817" i="6" l="1"/>
  <c r="BS817" i="6" s="1"/>
  <c r="BR818" i="6"/>
  <c r="CA816" i="6"/>
  <c r="BZ816" i="6"/>
  <c r="BQ818" i="6" l="1"/>
  <c r="BS818" i="6" s="1"/>
  <c r="BR819" i="6"/>
  <c r="BZ818" i="6"/>
  <c r="BZ817" i="6"/>
  <c r="CA817" i="6"/>
  <c r="BQ819" i="6" l="1"/>
  <c r="BS819" i="6" s="1"/>
  <c r="BR820" i="6"/>
  <c r="BZ819" i="6"/>
  <c r="CA818" i="6"/>
  <c r="BQ820" i="6" l="1"/>
  <c r="BS820" i="6" s="1"/>
  <c r="BR821" i="6"/>
  <c r="CA819" i="6"/>
  <c r="BR822" i="6" l="1"/>
  <c r="BQ821" i="6"/>
  <c r="BS821" i="6" s="1"/>
  <c r="BZ820" i="6"/>
  <c r="CA820" i="6"/>
  <c r="BQ822" i="6" l="1"/>
  <c r="BS822" i="6" s="1"/>
  <c r="BR823" i="6"/>
  <c r="CA821" i="6"/>
  <c r="BZ821" i="6"/>
  <c r="BZ822" i="6" l="1"/>
  <c r="BR824" i="6"/>
  <c r="BQ823" i="6"/>
  <c r="BS823" i="6" s="1"/>
  <c r="CA822" i="6"/>
  <c r="BQ824" i="6" l="1"/>
  <c r="BS824" i="6" s="1"/>
  <c r="BR825" i="6"/>
  <c r="BZ823" i="6"/>
  <c r="CA823" i="6"/>
  <c r="BR826" i="6" l="1"/>
  <c r="BQ825" i="6"/>
  <c r="BS825" i="6" s="1"/>
  <c r="BZ824" i="6"/>
  <c r="CA824" i="6"/>
  <c r="BR827" i="6" l="1"/>
  <c r="BQ826" i="6"/>
  <c r="BS826" i="6" s="1"/>
  <c r="CA825" i="6"/>
  <c r="BZ825" i="6"/>
  <c r="BZ826" i="6" l="1"/>
  <c r="BR828" i="6"/>
  <c r="BQ827" i="6"/>
  <c r="BS827" i="6" s="1"/>
  <c r="CA826" i="6"/>
  <c r="CA827" i="6" l="1"/>
  <c r="BR829" i="6"/>
  <c r="BQ828" i="6"/>
  <c r="BS828" i="6" s="1"/>
  <c r="BZ827" i="6"/>
  <c r="CA828" i="6" l="1"/>
  <c r="BQ829" i="6"/>
  <c r="BS829" i="6" s="1"/>
  <c r="BR830" i="6"/>
  <c r="BZ828" i="6"/>
  <c r="BZ829" i="6" l="1"/>
  <c r="BR831" i="6"/>
  <c r="BQ830" i="6"/>
  <c r="BS830" i="6" s="1"/>
  <c r="CA829" i="6"/>
  <c r="BQ831" i="6" l="1"/>
  <c r="BS831" i="6" s="1"/>
  <c r="BR832" i="6"/>
  <c r="CA830" i="6"/>
  <c r="BZ830" i="6"/>
  <c r="BR833" i="6" l="1"/>
  <c r="BQ832" i="6"/>
  <c r="BS832" i="6" s="1"/>
  <c r="BZ831" i="6"/>
  <c r="CA831" i="6"/>
  <c r="BR834" i="6" l="1"/>
  <c r="BQ833" i="6"/>
  <c r="BS833" i="6" s="1"/>
  <c r="CA833" i="6"/>
  <c r="CA832" i="6"/>
  <c r="BZ832" i="6"/>
  <c r="BZ833" i="6" l="1"/>
  <c r="BQ834" i="6"/>
  <c r="BS834" i="6" s="1"/>
  <c r="BR835" i="6"/>
  <c r="BR836" i="6" l="1"/>
  <c r="BQ835" i="6"/>
  <c r="BS835" i="6" s="1"/>
  <c r="BZ834" i="6"/>
  <c r="CA834" i="6"/>
  <c r="BZ835" i="6" l="1"/>
  <c r="BQ836" i="6"/>
  <c r="BS836" i="6" s="1"/>
  <c r="BR837" i="6"/>
  <c r="BZ836" i="6"/>
  <c r="CA835" i="6"/>
  <c r="BR838" i="6" l="1"/>
  <c r="BQ837" i="6"/>
  <c r="BS837" i="6" s="1"/>
  <c r="CA837" i="6"/>
  <c r="CA836" i="6"/>
  <c r="BQ838" i="6" l="1"/>
  <c r="BS838" i="6" s="1"/>
  <c r="BR839" i="6"/>
  <c r="BZ838" i="6"/>
  <c r="BZ837" i="6"/>
  <c r="BQ839" i="6" l="1"/>
  <c r="BS839" i="6" s="1"/>
  <c r="BR840" i="6"/>
  <c r="CA838" i="6"/>
  <c r="BQ840" i="6" l="1"/>
  <c r="BS840" i="6" s="1"/>
  <c r="BR841" i="6"/>
  <c r="BZ839" i="6"/>
  <c r="CA839" i="6"/>
  <c r="BR842" i="6" l="1"/>
  <c r="BQ841" i="6"/>
  <c r="BS841" i="6" s="1"/>
  <c r="CA840" i="6"/>
  <c r="BZ840" i="6"/>
  <c r="BR843" i="6" l="1"/>
  <c r="BQ842" i="6"/>
  <c r="BS842" i="6" s="1"/>
  <c r="CA841" i="6"/>
  <c r="BZ841" i="6"/>
  <c r="BQ843" i="6" l="1"/>
  <c r="BS843" i="6" s="1"/>
  <c r="BR844" i="6"/>
  <c r="BZ843" i="6"/>
  <c r="CA842" i="6"/>
  <c r="BZ842" i="6"/>
  <c r="BQ844" i="6" l="1"/>
  <c r="BS844" i="6" s="1"/>
  <c r="BZ844" i="6"/>
  <c r="BR845" i="6"/>
  <c r="CA844" i="6"/>
  <c r="CA843" i="6"/>
  <c r="BQ845" i="6" l="1"/>
  <c r="BS845" i="6" s="1"/>
  <c r="BR846" i="6"/>
  <c r="BQ846" i="6" l="1"/>
  <c r="BS846" i="6" s="1"/>
  <c r="BR847" i="6"/>
  <c r="BZ845" i="6"/>
  <c r="CA845" i="6"/>
  <c r="BZ846" i="6" l="1"/>
  <c r="BR848" i="6"/>
  <c r="BQ847" i="6"/>
  <c r="BS847" i="6" s="1"/>
  <c r="CA846" i="6"/>
  <c r="BZ847" i="6" l="1"/>
  <c r="BR849" i="6"/>
  <c r="BQ848" i="6"/>
  <c r="BS848" i="6" s="1"/>
  <c r="CA847" i="6"/>
  <c r="CA848" i="6" l="1"/>
  <c r="BZ848" i="6"/>
  <c r="BQ849" i="6"/>
  <c r="BS849" i="6" s="1"/>
  <c r="BR850" i="6"/>
  <c r="BZ849" i="6" l="1"/>
  <c r="BQ850" i="6"/>
  <c r="BS850" i="6" s="1"/>
  <c r="BR851" i="6"/>
  <c r="CA849" i="6"/>
  <c r="BQ851" i="6" l="1"/>
  <c r="BS851" i="6" s="1"/>
  <c r="BR852" i="6"/>
  <c r="CA850" i="6"/>
  <c r="BZ850" i="6"/>
  <c r="CA851" i="6" l="1"/>
  <c r="BR853" i="6"/>
  <c r="BQ852" i="6"/>
  <c r="BS852" i="6" s="1"/>
  <c r="BZ851" i="6"/>
  <c r="BZ852" i="6" l="1"/>
  <c r="BR854" i="6"/>
  <c r="BQ853" i="6"/>
  <c r="BS853" i="6" s="1"/>
  <c r="CA852" i="6"/>
  <c r="CA853" i="6" l="1"/>
  <c r="BR855" i="6"/>
  <c r="BQ854" i="6"/>
  <c r="BS854" i="6" s="1"/>
  <c r="BZ853" i="6"/>
  <c r="BZ854" i="6" l="1"/>
  <c r="BR856" i="6"/>
  <c r="BQ855" i="6"/>
  <c r="BS855" i="6" s="1"/>
  <c r="CA854" i="6"/>
  <c r="BR857" i="6" l="1"/>
  <c r="BQ856" i="6"/>
  <c r="BS856" i="6" s="1"/>
  <c r="BZ855" i="6"/>
  <c r="CA855" i="6"/>
  <c r="CA856" i="6" l="1"/>
  <c r="BQ857" i="6"/>
  <c r="BS857" i="6" s="1"/>
  <c r="BR858" i="6"/>
  <c r="BZ856" i="6"/>
  <c r="BR859" i="6" l="1"/>
  <c r="BQ858" i="6"/>
  <c r="BS858" i="6" s="1"/>
  <c r="BZ857" i="6"/>
  <c r="CA857" i="6"/>
  <c r="BQ859" i="6" l="1"/>
  <c r="BS859" i="6" s="1"/>
  <c r="BR860" i="6"/>
  <c r="CA858" i="6"/>
  <c r="BZ858" i="6"/>
  <c r="BQ860" i="6" l="1"/>
  <c r="BS860" i="6" s="1"/>
  <c r="BR861" i="6"/>
  <c r="CA860" i="6"/>
  <c r="BZ859" i="6"/>
  <c r="CA859" i="6"/>
  <c r="BQ861" i="6" l="1"/>
  <c r="BS861" i="6" s="1"/>
  <c r="CA861" i="6"/>
  <c r="BR862" i="6"/>
  <c r="BZ861" i="6"/>
  <c r="BZ860" i="6"/>
  <c r="BR863" i="6" l="1"/>
  <c r="BQ862" i="6"/>
  <c r="BS862" i="6" s="1"/>
  <c r="CA862" i="6" l="1"/>
  <c r="BZ862" i="6"/>
  <c r="BR864" i="6"/>
  <c r="BQ863" i="6"/>
  <c r="BS863" i="6" s="1"/>
  <c r="BZ863" i="6" l="1"/>
  <c r="BR865" i="6"/>
  <c r="BQ864" i="6"/>
  <c r="BS864" i="6" s="1"/>
  <c r="CA863" i="6"/>
  <c r="BZ864" i="6" l="1"/>
  <c r="CA864" i="6"/>
  <c r="BQ865" i="6"/>
  <c r="BS865" i="6" s="1"/>
  <c r="BR866" i="6"/>
  <c r="BR867" i="6" l="1"/>
  <c r="BQ866" i="6"/>
  <c r="BS866" i="6" s="1"/>
  <c r="CA865" i="6"/>
  <c r="BZ865" i="6"/>
  <c r="BZ866" i="6" l="1"/>
  <c r="CA866" i="6"/>
  <c r="BQ867" i="6"/>
  <c r="BS867" i="6" s="1"/>
  <c r="BR868" i="6"/>
  <c r="CA867" i="6"/>
  <c r="BR869" i="6" l="1"/>
  <c r="BQ868" i="6"/>
  <c r="BS868" i="6" s="1"/>
  <c r="CA868" i="6"/>
  <c r="BZ867" i="6"/>
  <c r="BQ869" i="6" l="1"/>
  <c r="BS869" i="6" s="1"/>
  <c r="BR870" i="6"/>
  <c r="BZ868" i="6"/>
  <c r="BQ870" i="6" l="1"/>
  <c r="BS870" i="6" s="1"/>
  <c r="BR871" i="6"/>
  <c r="BZ870" i="6"/>
  <c r="BZ869" i="6"/>
  <c r="CA869" i="6"/>
  <c r="BQ871" i="6" l="1"/>
  <c r="BS871" i="6" s="1"/>
  <c r="BR872" i="6"/>
  <c r="CA871" i="6"/>
  <c r="CA870" i="6"/>
  <c r="BQ872" i="6" l="1"/>
  <c r="BS872" i="6" s="1"/>
  <c r="BZ872" i="6"/>
  <c r="BR873" i="6"/>
  <c r="BZ871" i="6"/>
  <c r="CA872" i="6" l="1"/>
  <c r="BQ873" i="6"/>
  <c r="BS873" i="6" s="1"/>
  <c r="BR874" i="6"/>
  <c r="BZ873" i="6" l="1"/>
  <c r="BQ874" i="6"/>
  <c r="BS874" i="6" s="1"/>
  <c r="BR875" i="6"/>
  <c r="CA873" i="6"/>
  <c r="CA874" i="6" l="1"/>
  <c r="BQ875" i="6"/>
  <c r="BS875" i="6" s="1"/>
  <c r="BR876" i="6"/>
  <c r="BZ874" i="6"/>
  <c r="BZ875" i="6" l="1"/>
  <c r="BQ876" i="6"/>
  <c r="BS876" i="6" s="1"/>
  <c r="BZ876" i="6"/>
  <c r="CA876" i="6"/>
  <c r="BR877" i="6"/>
  <c r="CA875" i="6"/>
  <c r="BQ877" i="6" l="1"/>
  <c r="BS877" i="6" s="1"/>
  <c r="BR878" i="6"/>
  <c r="BZ877" i="6" l="1"/>
  <c r="BQ878" i="6"/>
  <c r="BS878" i="6" s="1"/>
  <c r="BR879" i="6"/>
  <c r="CA877" i="6"/>
  <c r="CA878" i="6" l="1"/>
  <c r="BR880" i="6"/>
  <c r="BQ879" i="6"/>
  <c r="BS879" i="6" s="1"/>
  <c r="BZ879" i="6"/>
  <c r="BZ878" i="6"/>
  <c r="BQ880" i="6" l="1"/>
  <c r="BS880" i="6" s="1"/>
  <c r="BR881" i="6"/>
  <c r="CA879" i="6"/>
  <c r="BZ880" i="6" l="1"/>
  <c r="CA880" i="6"/>
  <c r="BQ881" i="6"/>
  <c r="BS881" i="6" s="1"/>
  <c r="BR882" i="6"/>
  <c r="BQ882" i="6" l="1"/>
  <c r="BS882" i="6" s="1"/>
  <c r="BR883" i="6"/>
  <c r="CA881" i="6"/>
  <c r="BZ881" i="6"/>
  <c r="CA882" i="6" l="1"/>
  <c r="BR884" i="6"/>
  <c r="BQ883" i="6"/>
  <c r="BS883" i="6" s="1"/>
  <c r="BZ882" i="6"/>
  <c r="BQ884" i="6" l="1"/>
  <c r="BS884" i="6" s="1"/>
  <c r="BR885" i="6"/>
  <c r="CA883" i="6"/>
  <c r="BZ883" i="6"/>
  <c r="BQ885" i="6" l="1"/>
  <c r="BS885" i="6" s="1"/>
  <c r="BR886" i="6"/>
  <c r="CA884" i="6"/>
  <c r="BZ884" i="6"/>
  <c r="BQ886" i="6" l="1"/>
  <c r="BS886" i="6" s="1"/>
  <c r="BR887" i="6"/>
  <c r="BZ885" i="6"/>
  <c r="CA885" i="6"/>
  <c r="BQ887" i="6" l="1"/>
  <c r="BS887" i="6" s="1"/>
  <c r="BR888" i="6"/>
  <c r="BZ886" i="6"/>
  <c r="CA886" i="6"/>
  <c r="BR889" i="6" l="1"/>
  <c r="BQ888" i="6"/>
  <c r="BS888" i="6" s="1"/>
  <c r="BZ887" i="6"/>
  <c r="CA887" i="6"/>
  <c r="CA888" i="6" l="1"/>
  <c r="BR890" i="6"/>
  <c r="BQ889" i="6"/>
  <c r="BS889" i="6" s="1"/>
  <c r="BZ888" i="6"/>
  <c r="BZ889" i="6" l="1"/>
  <c r="BR891" i="6"/>
  <c r="BQ890" i="6"/>
  <c r="BS890" i="6" s="1"/>
  <c r="CA889" i="6"/>
  <c r="CA890" i="6" l="1"/>
  <c r="BZ890" i="6"/>
  <c r="BR892" i="6"/>
  <c r="BQ891" i="6"/>
  <c r="BS891" i="6" s="1"/>
  <c r="CA891" i="6"/>
  <c r="BZ891" i="6"/>
  <c r="BR893" i="6" l="1"/>
  <c r="BQ892" i="6"/>
  <c r="BS892" i="6" s="1"/>
  <c r="BZ892" i="6" l="1"/>
  <c r="CA892" i="6"/>
  <c r="BR894" i="6"/>
  <c r="BQ893" i="6"/>
  <c r="BS893" i="6" s="1"/>
  <c r="BQ894" i="6" l="1"/>
  <c r="BS894" i="6" s="1"/>
  <c r="BZ894" i="6"/>
  <c r="BR895" i="6"/>
  <c r="CA894" i="6"/>
  <c r="BZ893" i="6"/>
  <c r="CA893" i="6"/>
  <c r="BR896" i="6" l="1"/>
  <c r="BQ895" i="6"/>
  <c r="BS895" i="6" s="1"/>
  <c r="CA895" i="6" l="1"/>
  <c r="BZ895" i="6"/>
  <c r="BR897" i="6"/>
  <c r="BQ896" i="6"/>
  <c r="BS896" i="6" s="1"/>
  <c r="CA896" i="6" l="1"/>
  <c r="BR898" i="6"/>
  <c r="BQ897" i="6"/>
  <c r="BS897" i="6" s="1"/>
  <c r="BZ897" i="6"/>
  <c r="BZ896" i="6"/>
  <c r="CA897" i="6" l="1"/>
  <c r="BQ898" i="6"/>
  <c r="BS898" i="6" s="1"/>
  <c r="CA898" i="6"/>
  <c r="BR899" i="6"/>
  <c r="BZ898" i="6" l="1"/>
  <c r="BQ899" i="6"/>
  <c r="BS899" i="6" s="1"/>
  <c r="BR900" i="6"/>
  <c r="CA899" i="6"/>
  <c r="BZ899" i="6"/>
  <c r="BQ900" i="6" l="1"/>
  <c r="BS900" i="6" s="1"/>
  <c r="BR901" i="6"/>
  <c r="BQ901" i="6" l="1"/>
  <c r="BS901" i="6" s="1"/>
  <c r="BR902" i="6"/>
  <c r="CA901" i="6"/>
  <c r="CA900" i="6"/>
  <c r="BZ900" i="6"/>
  <c r="BQ902" i="6" l="1"/>
  <c r="BS902" i="6" s="1"/>
  <c r="BR903" i="6"/>
  <c r="BZ902" i="6"/>
  <c r="CA902" i="6"/>
  <c r="BZ901" i="6"/>
  <c r="BQ903" i="6" l="1"/>
  <c r="BS903" i="6" s="1"/>
  <c r="BZ903" i="6"/>
  <c r="CA903" i="6"/>
  <c r="BR904" i="6"/>
  <c r="BR905" i="6" l="1"/>
  <c r="BQ904" i="6"/>
  <c r="BS904" i="6" s="1"/>
  <c r="BQ905" i="6" l="1"/>
  <c r="BS905" i="6" s="1"/>
  <c r="BR906" i="6"/>
  <c r="CA905" i="6"/>
  <c r="BZ904" i="6"/>
  <c r="CA904" i="6"/>
  <c r="BQ906" i="6" l="1"/>
  <c r="BS906" i="6" s="1"/>
  <c r="BR907" i="6"/>
  <c r="BZ905" i="6"/>
  <c r="BQ907" i="6" l="1"/>
  <c r="BS907" i="6" s="1"/>
  <c r="BR908" i="6"/>
  <c r="BZ907" i="6"/>
  <c r="BZ906" i="6"/>
  <c r="CA906" i="6"/>
  <c r="BR909" i="6" l="1"/>
  <c r="BQ908" i="6"/>
  <c r="BS908" i="6" s="1"/>
  <c r="CA907" i="6"/>
  <c r="CA908" i="6" l="1"/>
  <c r="BQ909" i="6"/>
  <c r="BS909" i="6" s="1"/>
  <c r="BR910" i="6"/>
  <c r="BZ908" i="6"/>
  <c r="BR911" i="6" l="1"/>
  <c r="BQ910" i="6"/>
  <c r="BS910" i="6" s="1"/>
  <c r="CA909" i="6"/>
  <c r="BZ909" i="6"/>
  <c r="CA910" i="6" l="1"/>
  <c r="BR912" i="6"/>
  <c r="BQ911" i="6"/>
  <c r="BS911" i="6" s="1"/>
  <c r="CA911" i="6"/>
  <c r="BZ910" i="6"/>
  <c r="BZ911" i="6" l="1"/>
  <c r="BR913" i="6"/>
  <c r="BQ912" i="6"/>
  <c r="BS912" i="6" s="1"/>
  <c r="BZ912" i="6" l="1"/>
  <c r="CA912" i="6"/>
  <c r="BR914" i="6"/>
  <c r="BQ913" i="6"/>
  <c r="BS913" i="6" s="1"/>
  <c r="CA913" i="6" l="1"/>
  <c r="BZ913" i="6"/>
  <c r="BR915" i="6"/>
  <c r="BQ914" i="6"/>
  <c r="BS914" i="6" s="1"/>
  <c r="BZ914" i="6"/>
  <c r="CA914" i="6" l="1"/>
  <c r="BQ915" i="6"/>
  <c r="BS915" i="6" s="1"/>
  <c r="BR916" i="6"/>
  <c r="CA915" i="6" l="1"/>
  <c r="BZ915" i="6"/>
  <c r="BR917" i="6"/>
  <c r="BQ916" i="6"/>
  <c r="BS916" i="6" s="1"/>
  <c r="CA916" i="6" l="1"/>
  <c r="BR918" i="6"/>
  <c r="BQ917" i="6"/>
  <c r="BS917" i="6" s="1"/>
  <c r="BZ916" i="6"/>
  <c r="BR919" i="6" l="1"/>
  <c r="BQ918" i="6"/>
  <c r="BS918" i="6" s="1"/>
  <c r="BZ918" i="6"/>
  <c r="BZ917" i="6"/>
  <c r="CA917" i="6"/>
  <c r="BQ919" i="6" l="1"/>
  <c r="BS919" i="6" s="1"/>
  <c r="BR920" i="6"/>
  <c r="CA918" i="6"/>
  <c r="BQ920" i="6" l="1"/>
  <c r="BS920" i="6" s="1"/>
  <c r="BZ920" i="6"/>
  <c r="BR921" i="6"/>
  <c r="CA920" i="6"/>
  <c r="BZ919" i="6"/>
  <c r="CA919" i="6"/>
  <c r="BR922" i="6" l="1"/>
  <c r="BQ921" i="6"/>
  <c r="BS921" i="6" s="1"/>
  <c r="BZ921" i="6" l="1"/>
  <c r="CA921" i="6"/>
  <c r="BR923" i="6"/>
  <c r="BQ922" i="6"/>
  <c r="BS922" i="6" s="1"/>
  <c r="CA922" i="6" l="1"/>
  <c r="BZ922" i="6"/>
  <c r="BQ923" i="6"/>
  <c r="BS923" i="6" s="1"/>
  <c r="BR924" i="6"/>
  <c r="BZ923" i="6" l="1"/>
  <c r="BQ924" i="6"/>
  <c r="BS924" i="6" s="1"/>
  <c r="BR925" i="6"/>
  <c r="CA923" i="6"/>
  <c r="BQ925" i="6" l="1"/>
  <c r="BS925" i="6" s="1"/>
  <c r="BR926" i="6"/>
  <c r="BZ924" i="6"/>
  <c r="CA924" i="6"/>
  <c r="BZ925" i="6" l="1"/>
  <c r="BQ926" i="6"/>
  <c r="BS926" i="6" s="1"/>
  <c r="BR927" i="6"/>
  <c r="CA925" i="6"/>
  <c r="BZ926" i="6" l="1"/>
  <c r="CA926" i="6"/>
  <c r="BR928" i="6"/>
  <c r="BQ927" i="6"/>
  <c r="BS927" i="6" s="1"/>
  <c r="BZ927" i="6"/>
  <c r="CA927" i="6" l="1"/>
  <c r="BR929" i="6"/>
  <c r="BQ928" i="6"/>
  <c r="BS928" i="6" s="1"/>
  <c r="CA928" i="6" l="1"/>
  <c r="BZ928" i="6"/>
  <c r="BQ929" i="6"/>
  <c r="BS929" i="6" s="1"/>
  <c r="BR930" i="6"/>
  <c r="CA929" i="6" l="1"/>
  <c r="BZ929" i="6"/>
  <c r="BQ930" i="6"/>
  <c r="BS930" i="6" s="1"/>
  <c r="BR931" i="6"/>
  <c r="BZ930" i="6"/>
  <c r="BQ931" i="6" l="1"/>
  <c r="BS931" i="6" s="1"/>
  <c r="BR932" i="6"/>
  <c r="CA930" i="6"/>
  <c r="BZ931" i="6" l="1"/>
  <c r="BQ932" i="6"/>
  <c r="BS932" i="6" s="1"/>
  <c r="BR933" i="6"/>
  <c r="CA931" i="6"/>
  <c r="CA932" i="6" l="1"/>
  <c r="BR934" i="6"/>
  <c r="BQ933" i="6"/>
  <c r="BS933" i="6" s="1"/>
  <c r="BZ932" i="6"/>
  <c r="CA933" i="6" l="1"/>
  <c r="BZ933" i="6"/>
  <c r="BQ934" i="6"/>
  <c r="BS934" i="6" s="1"/>
  <c r="BR935" i="6"/>
  <c r="BZ934" i="6"/>
  <c r="CA934" i="6"/>
  <c r="BR936" i="6" l="1"/>
  <c r="BQ935" i="6"/>
  <c r="BS935" i="6" s="1"/>
  <c r="CA935" i="6"/>
  <c r="BQ936" i="6" l="1"/>
  <c r="BS936" i="6" s="1"/>
  <c r="CA936" i="6"/>
  <c r="BR937" i="6"/>
  <c r="BZ936" i="6"/>
  <c r="BZ935" i="6"/>
  <c r="BQ937" i="6" l="1"/>
  <c r="BS937" i="6" s="1"/>
  <c r="BR938" i="6"/>
  <c r="BZ937" i="6" l="1"/>
  <c r="CA937" i="6"/>
  <c r="BR939" i="6"/>
  <c r="BQ938" i="6"/>
  <c r="BS938" i="6" s="1"/>
  <c r="BZ938" i="6"/>
  <c r="CA938" i="6"/>
  <c r="BR940" i="6" l="1"/>
  <c r="BQ939" i="6"/>
  <c r="BS939" i="6" s="1"/>
  <c r="CA939" i="6"/>
  <c r="BZ939" i="6"/>
  <c r="BQ940" i="6" l="1"/>
  <c r="BS940" i="6" s="1"/>
  <c r="BR941" i="6"/>
  <c r="CA940" i="6"/>
  <c r="BZ940" i="6"/>
  <c r="BQ941" i="6" l="1"/>
  <c r="BS941" i="6" s="1"/>
  <c r="BR942" i="6"/>
  <c r="BZ941" i="6" l="1"/>
  <c r="BR943" i="6"/>
  <c r="BQ942" i="6"/>
  <c r="BS942" i="6" s="1"/>
  <c r="BZ942" i="6"/>
  <c r="CA941" i="6"/>
  <c r="CA942" i="6" l="1"/>
  <c r="BR944" i="6"/>
  <c r="BQ943" i="6"/>
  <c r="BS943" i="6" s="1"/>
  <c r="BZ943" i="6"/>
  <c r="CA943" i="6"/>
  <c r="BQ944" i="6" l="1"/>
  <c r="BS944" i="6" s="1"/>
  <c r="BR945" i="6"/>
  <c r="BR946" i="6" l="1"/>
  <c r="BQ945" i="6"/>
  <c r="BS945" i="6" s="1"/>
  <c r="CA944" i="6"/>
  <c r="BZ944" i="6"/>
  <c r="BR947" i="6" l="1"/>
  <c r="BQ946" i="6"/>
  <c r="BS946" i="6" s="1"/>
  <c r="BZ945" i="6"/>
  <c r="CA945" i="6"/>
  <c r="BZ946" i="6" l="1"/>
  <c r="CA946" i="6"/>
  <c r="BR948" i="6"/>
  <c r="BQ947" i="6"/>
  <c r="BS947" i="6" s="1"/>
  <c r="BZ947" i="6"/>
  <c r="BR949" i="6" l="1"/>
  <c r="BQ948" i="6"/>
  <c r="BS948" i="6" s="1"/>
  <c r="CA948" i="6"/>
  <c r="BZ948" i="6"/>
  <c r="CA947" i="6"/>
  <c r="BR950" i="6" l="1"/>
  <c r="BQ949" i="6"/>
  <c r="BS949" i="6" s="1"/>
  <c r="BQ950" i="6" l="1"/>
  <c r="BS950" i="6" s="1"/>
  <c r="BR951" i="6"/>
  <c r="BZ949" i="6"/>
  <c r="CA949" i="6"/>
  <c r="BZ950" i="6" l="1"/>
  <c r="BQ951" i="6"/>
  <c r="BS951" i="6" s="1"/>
  <c r="BR952" i="6"/>
  <c r="CA950" i="6"/>
  <c r="BR953" i="6" l="1"/>
  <c r="BQ952" i="6"/>
  <c r="BS952" i="6" s="1"/>
  <c r="BZ952" i="6"/>
  <c r="CA952" i="6"/>
  <c r="BZ951" i="6"/>
  <c r="CA951" i="6"/>
  <c r="BQ953" i="6" l="1"/>
  <c r="BS953" i="6" s="1"/>
  <c r="BR954" i="6"/>
  <c r="CA953" i="6"/>
  <c r="BQ954" i="6" l="1"/>
  <c r="BS954" i="6" s="1"/>
  <c r="BR955" i="6"/>
  <c r="BZ954" i="6"/>
  <c r="BZ953" i="6"/>
  <c r="BQ955" i="6" l="1"/>
  <c r="BS955" i="6" s="1"/>
  <c r="BR956" i="6"/>
  <c r="CA954" i="6"/>
  <c r="CA955" i="6" l="1"/>
  <c r="BR957" i="6"/>
  <c r="BQ956" i="6"/>
  <c r="BS956" i="6" s="1"/>
  <c r="BZ955" i="6"/>
  <c r="CA956" i="6" l="1"/>
  <c r="BQ957" i="6"/>
  <c r="BS957" i="6" s="1"/>
  <c r="BR958" i="6"/>
  <c r="BZ956" i="6"/>
  <c r="BR959" i="6" l="1"/>
  <c r="BQ958" i="6"/>
  <c r="BS958" i="6" s="1"/>
  <c r="BZ957" i="6"/>
  <c r="CA957" i="6"/>
  <c r="CA958" i="6" l="1"/>
  <c r="BR960" i="6"/>
  <c r="BQ959" i="6"/>
  <c r="BS959" i="6" s="1"/>
  <c r="BZ958" i="6"/>
  <c r="BR961" i="6" l="1"/>
  <c r="BQ960" i="6"/>
  <c r="BS960" i="6" s="1"/>
  <c r="CA960" i="6"/>
  <c r="BZ960" i="6"/>
  <c r="BZ959" i="6"/>
  <c r="CA959" i="6"/>
  <c r="BR962" i="6" l="1"/>
  <c r="BQ961" i="6"/>
  <c r="BS961" i="6" s="1"/>
  <c r="BZ961" i="6" l="1"/>
  <c r="CA961" i="6"/>
  <c r="BQ962" i="6"/>
  <c r="BS962" i="6" s="1"/>
  <c r="BR963" i="6"/>
  <c r="BR964" i="6" l="1"/>
  <c r="BQ963" i="6"/>
  <c r="BS963" i="6" s="1"/>
  <c r="CA962" i="6"/>
  <c r="BZ962" i="6"/>
  <c r="BZ963" i="6" l="1"/>
  <c r="BR965" i="6"/>
  <c r="BQ964" i="6"/>
  <c r="BS964" i="6" s="1"/>
  <c r="CA963" i="6"/>
  <c r="BZ964" i="6" l="1"/>
  <c r="BQ965" i="6"/>
  <c r="BS965" i="6" s="1"/>
  <c r="BR966" i="6"/>
  <c r="CA964" i="6"/>
  <c r="BQ966" i="6" l="1"/>
  <c r="BS966" i="6" s="1"/>
  <c r="BR967" i="6"/>
  <c r="BZ966" i="6"/>
  <c r="BZ965" i="6"/>
  <c r="CA965" i="6"/>
  <c r="CA966" i="6" l="1"/>
  <c r="BQ967" i="6"/>
  <c r="BS967" i="6" s="1"/>
  <c r="BR968" i="6"/>
  <c r="BZ967" i="6"/>
  <c r="BR969" i="6" l="1"/>
  <c r="BQ968" i="6"/>
  <c r="BS968" i="6" s="1"/>
  <c r="CA967" i="6"/>
  <c r="BZ968" i="6" l="1"/>
  <c r="BQ969" i="6"/>
  <c r="BS969" i="6" s="1"/>
  <c r="BR970" i="6"/>
  <c r="CA969" i="6"/>
  <c r="CA968" i="6"/>
  <c r="BZ969" i="6" l="1"/>
  <c r="BR971" i="6"/>
  <c r="BQ970" i="6"/>
  <c r="BS970" i="6" s="1"/>
  <c r="BZ970" i="6"/>
  <c r="CA970" i="6"/>
  <c r="BR972" i="6" l="1"/>
  <c r="BQ971" i="6"/>
  <c r="BS971" i="6" s="1"/>
  <c r="BZ971" i="6"/>
  <c r="CA971" i="6"/>
  <c r="BR973" i="6" l="1"/>
  <c r="BQ972" i="6"/>
  <c r="BS972" i="6" s="1"/>
  <c r="BZ972" i="6" l="1"/>
  <c r="BQ973" i="6"/>
  <c r="BS973" i="6" s="1"/>
  <c r="BR974" i="6"/>
  <c r="CA972" i="6"/>
  <c r="CA973" i="6" l="1"/>
  <c r="BQ974" i="6"/>
  <c r="BS974" i="6" s="1"/>
  <c r="BR975" i="6"/>
  <c r="BZ973" i="6"/>
  <c r="BR976" i="6" l="1"/>
  <c r="BQ975" i="6"/>
  <c r="BS975" i="6" s="1"/>
  <c r="BZ974" i="6"/>
  <c r="CA974" i="6"/>
  <c r="CA975" i="6" l="1"/>
  <c r="BZ975" i="6"/>
  <c r="BR977" i="6"/>
  <c r="BQ976" i="6"/>
  <c r="BS976" i="6" s="1"/>
  <c r="BR978" i="6" l="1"/>
  <c r="BQ977" i="6"/>
  <c r="BS977" i="6" s="1"/>
  <c r="CA976" i="6"/>
  <c r="BZ976" i="6"/>
  <c r="BZ977" i="6" l="1"/>
  <c r="CA977" i="6"/>
  <c r="BQ978" i="6"/>
  <c r="BS978" i="6" s="1"/>
  <c r="BR979" i="6"/>
  <c r="CA978" i="6" l="1"/>
  <c r="BZ978" i="6"/>
  <c r="BQ979" i="6"/>
  <c r="BS979" i="6" s="1"/>
  <c r="BR980" i="6"/>
  <c r="BQ980" i="6" l="1"/>
  <c r="BS980" i="6" s="1"/>
  <c r="BR981" i="6"/>
  <c r="BZ979" i="6"/>
  <c r="CA979" i="6"/>
  <c r="BQ981" i="6" l="1"/>
  <c r="BS981" i="6" s="1"/>
  <c r="BR982" i="6"/>
  <c r="BZ980" i="6"/>
  <c r="CA980" i="6"/>
  <c r="BZ981" i="6" l="1"/>
  <c r="BR983" i="6"/>
  <c r="BQ982" i="6"/>
  <c r="BS982" i="6" s="1"/>
  <c r="CA981" i="6"/>
  <c r="BZ982" i="6" l="1"/>
  <c r="BQ983" i="6"/>
  <c r="BS983" i="6" s="1"/>
  <c r="BR984" i="6"/>
  <c r="CA982" i="6"/>
  <c r="CA983" i="6" l="1"/>
  <c r="BQ984" i="6"/>
  <c r="BS984" i="6" s="1"/>
  <c r="BR985" i="6"/>
  <c r="BZ983" i="6"/>
  <c r="BZ984" i="6" l="1"/>
  <c r="CA984" i="6"/>
  <c r="BQ985" i="6"/>
  <c r="BS985" i="6" s="1"/>
  <c r="BR986" i="6"/>
  <c r="BZ985" i="6"/>
  <c r="CA985" i="6" l="1"/>
  <c r="BR987" i="6"/>
  <c r="BQ986" i="6"/>
  <c r="BS986" i="6" s="1"/>
  <c r="CA986" i="6" l="1"/>
  <c r="BQ987" i="6"/>
  <c r="BS987" i="6" s="1"/>
  <c r="BR988" i="6"/>
  <c r="BZ986" i="6"/>
  <c r="BQ988" i="6" l="1"/>
  <c r="BS988" i="6" s="1"/>
  <c r="BR989" i="6"/>
  <c r="CA987" i="6"/>
  <c r="BZ987" i="6"/>
  <c r="CA988" i="6" l="1"/>
  <c r="BQ989" i="6"/>
  <c r="BS989" i="6" s="1"/>
  <c r="BZ989" i="6"/>
  <c r="BR990" i="6"/>
  <c r="BZ988" i="6"/>
  <c r="CA989" i="6" l="1"/>
  <c r="BQ990" i="6"/>
  <c r="BS990" i="6" s="1"/>
  <c r="BR991" i="6"/>
  <c r="CA990" i="6"/>
  <c r="BQ991" i="6" l="1"/>
  <c r="BS991" i="6" s="1"/>
  <c r="BR992" i="6"/>
  <c r="CA991" i="6"/>
  <c r="BZ990" i="6"/>
  <c r="BR993" i="6" l="1"/>
  <c r="BQ992" i="6"/>
  <c r="BS992" i="6" s="1"/>
  <c r="BZ991" i="6"/>
  <c r="CA992" i="6" l="1"/>
  <c r="BZ992" i="6"/>
  <c r="BR994" i="6"/>
  <c r="BQ993" i="6"/>
  <c r="BS993" i="6" s="1"/>
  <c r="CA993" i="6" l="1"/>
  <c r="BZ993" i="6"/>
  <c r="BQ994" i="6"/>
  <c r="BS994" i="6" s="1"/>
  <c r="BR995" i="6"/>
  <c r="BQ995" i="6" l="1"/>
  <c r="BS995" i="6" s="1"/>
  <c r="CA995" i="6"/>
  <c r="BR996" i="6"/>
  <c r="BZ995" i="6"/>
  <c r="BZ994" i="6"/>
  <c r="CA994" i="6"/>
  <c r="BQ996" i="6" l="1"/>
  <c r="BS996" i="6" s="1"/>
  <c r="BR997" i="6"/>
  <c r="BZ996" i="6"/>
  <c r="BR998" i="6" l="1"/>
  <c r="BQ997" i="6"/>
  <c r="BS997" i="6" s="1"/>
  <c r="CA997" i="6"/>
  <c r="CA996" i="6"/>
  <c r="BZ997" i="6" l="1"/>
  <c r="BR999" i="6"/>
  <c r="BQ998" i="6"/>
  <c r="BS998" i="6" s="1"/>
  <c r="BR1000" i="6" l="1"/>
  <c r="BQ999" i="6"/>
  <c r="BS999" i="6" s="1"/>
  <c r="CA998" i="6"/>
  <c r="BZ998" i="6"/>
  <c r="CA999" i="6" l="1"/>
  <c r="BR1001" i="6"/>
  <c r="BQ1000" i="6"/>
  <c r="BS1000" i="6" s="1"/>
  <c r="BZ999" i="6"/>
  <c r="BZ1000" i="6" l="1"/>
  <c r="BQ1001" i="6"/>
  <c r="BS1001" i="6" s="1"/>
  <c r="BR1002" i="6"/>
  <c r="CA1001" i="6"/>
  <c r="CA1000" i="6"/>
  <c r="BR1003" i="6" l="1"/>
  <c r="BQ1002" i="6"/>
  <c r="BS1002" i="6" s="1"/>
  <c r="BZ1001" i="6"/>
  <c r="CA1002" i="6" l="1"/>
  <c r="BQ1003" i="6"/>
  <c r="BS1003" i="6" s="1"/>
  <c r="BR1004" i="6"/>
  <c r="BZ1002" i="6"/>
  <c r="BR1005" i="6" l="1"/>
  <c r="BQ1004" i="6"/>
  <c r="BS1004" i="6" s="1"/>
  <c r="CA1003" i="6"/>
  <c r="BZ1003" i="6"/>
  <c r="BZ1004" i="6" l="1"/>
  <c r="BQ1005" i="6"/>
  <c r="BS1005" i="6" s="1"/>
  <c r="BR1006" i="6"/>
  <c r="CA1004" i="6"/>
  <c r="BR1007" i="6" l="1"/>
  <c r="BQ1006" i="6"/>
  <c r="BS1006" i="6" s="1"/>
  <c r="BZ1005" i="6"/>
  <c r="CA1005" i="6"/>
  <c r="BR1008" i="6" l="1"/>
  <c r="BQ1007" i="6"/>
  <c r="BS1007" i="6" s="1"/>
  <c r="CA1006" i="6"/>
  <c r="BZ1006" i="6"/>
  <c r="BZ1007" i="6" l="1"/>
  <c r="CA1007" i="6"/>
  <c r="BQ1008" i="6"/>
  <c r="BS1008" i="6" s="1"/>
  <c r="BR1009" i="6"/>
  <c r="BZ1008" i="6"/>
  <c r="CA1008" i="6" l="1"/>
  <c r="BR1010" i="6"/>
  <c r="BQ1009" i="6"/>
  <c r="BS1009" i="6" s="1"/>
  <c r="CA1009" i="6" l="1"/>
  <c r="BR1011" i="6"/>
  <c r="BQ1010" i="6"/>
  <c r="BS1010" i="6" s="1"/>
  <c r="BZ1010" i="6"/>
  <c r="BZ1009" i="6"/>
  <c r="BR1012" i="6" l="1"/>
  <c r="BQ1011" i="6"/>
  <c r="BS1011" i="6" s="1"/>
  <c r="CA1010" i="6"/>
  <c r="CA1011" i="6" l="1"/>
  <c r="BR1013" i="6"/>
  <c r="BQ1012" i="6"/>
  <c r="BS1012" i="6" s="1"/>
  <c r="BZ1011" i="6"/>
  <c r="BZ1012" i="6" l="1"/>
  <c r="BQ1013" i="6"/>
  <c r="BS1013" i="6" s="1"/>
  <c r="BR1014" i="6"/>
  <c r="CA1012" i="6"/>
  <c r="CA1013" i="6" l="1"/>
  <c r="BZ1013" i="6"/>
  <c r="BQ1014" i="6"/>
  <c r="BS1014" i="6" s="1"/>
  <c r="BR1015" i="6"/>
  <c r="BZ1014" i="6" l="1"/>
  <c r="CA1014" i="6"/>
  <c r="BQ1015" i="6"/>
  <c r="BS1015" i="6" s="1"/>
  <c r="BR1016" i="6"/>
  <c r="CA1015" i="6"/>
  <c r="BZ1015" i="6"/>
  <c r="BR1017" i="6" l="1"/>
  <c r="BQ1016" i="6"/>
  <c r="BS1016" i="6" s="1"/>
  <c r="BZ1016" i="6" l="1"/>
  <c r="CA1016" i="6"/>
  <c r="BR1018" i="6"/>
  <c r="BQ1017" i="6"/>
  <c r="BS1017" i="6" s="1"/>
  <c r="BZ1017" i="6" l="1"/>
  <c r="CA1017" i="6"/>
  <c r="BQ1018" i="6"/>
  <c r="BS1018" i="6" s="1"/>
  <c r="BR1019" i="6"/>
  <c r="CA1018" i="6"/>
  <c r="BZ1018" i="6" l="1"/>
  <c r="BQ1019" i="6"/>
  <c r="BS1019" i="6" s="1"/>
  <c r="BR1020" i="6"/>
  <c r="BR1021" i="6" l="1"/>
  <c r="BQ1020" i="6"/>
  <c r="BS1020" i="6" s="1"/>
  <c r="CA1019" i="6"/>
  <c r="BZ1019" i="6"/>
  <c r="BQ1021" i="6" l="1"/>
  <c r="BS1021" i="6" s="1"/>
  <c r="BZ1021" i="6"/>
  <c r="BR1022" i="6"/>
  <c r="CA1021" i="6"/>
  <c r="BZ1020" i="6"/>
  <c r="CA1020" i="6"/>
  <c r="BR1023" i="6" l="1"/>
  <c r="BQ1022" i="6"/>
  <c r="BS1022" i="6" s="1"/>
  <c r="BZ1022" i="6" l="1"/>
  <c r="BQ1023" i="6"/>
  <c r="BS1023" i="6" s="1"/>
  <c r="BR1024" i="6"/>
  <c r="CA1023" i="6"/>
  <c r="CA1022" i="6"/>
  <c r="BR1025" i="6" l="1"/>
  <c r="BQ1024" i="6"/>
  <c r="BS1024" i="6" s="1"/>
  <c r="CA1024" i="6"/>
  <c r="BZ1023" i="6"/>
  <c r="BZ1024" i="6" l="1"/>
  <c r="BR1026" i="6"/>
  <c r="BQ1025" i="6"/>
  <c r="BS1025" i="6" s="1"/>
  <c r="BZ1025" i="6" l="1"/>
  <c r="CA1025" i="6"/>
  <c r="BQ1026" i="6"/>
  <c r="BS1026" i="6" s="1"/>
  <c r="BR1027" i="6"/>
  <c r="CA1026" i="6"/>
  <c r="BQ1027" i="6" l="1"/>
  <c r="BS1027" i="6" s="1"/>
  <c r="BR1028" i="6"/>
  <c r="BZ1026" i="6"/>
  <c r="BR1029" i="6" l="1"/>
  <c r="BQ1028" i="6"/>
  <c r="BS1028" i="6" s="1"/>
  <c r="BZ1028" i="6"/>
  <c r="BZ1027" i="6"/>
  <c r="CA1027" i="6"/>
  <c r="BQ1029" i="6" l="1"/>
  <c r="BS1029" i="6" s="1"/>
  <c r="BR1030" i="6"/>
  <c r="CA1028" i="6"/>
  <c r="BQ1030" i="6" l="1"/>
  <c r="BS1030" i="6" s="1"/>
  <c r="BR1031" i="6"/>
  <c r="CA1029" i="6"/>
  <c r="BZ1029" i="6"/>
  <c r="BR1032" i="6" l="1"/>
  <c r="BQ1031" i="6"/>
  <c r="BS1031" i="6" s="1"/>
  <c r="CA1030" i="6"/>
  <c r="BZ1030" i="6"/>
  <c r="BR1033" i="6" l="1"/>
  <c r="BQ1032" i="6"/>
  <c r="BS1032" i="6" s="1"/>
  <c r="CA1031" i="6"/>
  <c r="BZ1031" i="6"/>
  <c r="BR1034" i="6" l="1"/>
  <c r="BQ1033" i="6"/>
  <c r="BS1033" i="6" s="1"/>
  <c r="BZ1033" i="6"/>
  <c r="CA1032" i="6"/>
  <c r="BZ1032" i="6"/>
  <c r="BQ1034" i="6" l="1"/>
  <c r="BS1034" i="6" s="1"/>
  <c r="BR1035" i="6"/>
  <c r="CA1033" i="6"/>
  <c r="BQ1035" i="6" l="1"/>
  <c r="BS1035" i="6" s="1"/>
  <c r="CA1035" i="6"/>
  <c r="BR1036" i="6"/>
  <c r="BZ1034" i="6"/>
  <c r="CA1034" i="6"/>
  <c r="BR1037" i="6" l="1"/>
  <c r="BQ1036" i="6"/>
  <c r="BS1036" i="6" s="1"/>
  <c r="BZ1036" i="6"/>
  <c r="BZ1035" i="6"/>
  <c r="BQ1037" i="6" l="1"/>
  <c r="BS1037" i="6" s="1"/>
  <c r="BR1038" i="6"/>
  <c r="CA1036" i="6"/>
  <c r="BR1039" i="6" l="1"/>
  <c r="BQ1038" i="6"/>
  <c r="BS1038" i="6" s="1"/>
  <c r="BZ1037" i="6"/>
  <c r="CA1037" i="6"/>
  <c r="CA1038" i="6" l="1"/>
  <c r="BR1040" i="6"/>
  <c r="BQ1039" i="6"/>
  <c r="BS1039" i="6" s="1"/>
  <c r="BZ1038" i="6"/>
  <c r="BQ1040" i="6" l="1"/>
  <c r="BS1040" i="6" s="1"/>
  <c r="BZ1040" i="6"/>
  <c r="BR1041" i="6"/>
  <c r="BZ1039" i="6"/>
  <c r="CA1039" i="6"/>
  <c r="BR1042" i="6" l="1"/>
  <c r="BQ1041" i="6"/>
  <c r="BS1041" i="6" s="1"/>
  <c r="CA1040" i="6"/>
  <c r="CA1041" i="6" l="1"/>
  <c r="BQ1042" i="6"/>
  <c r="BS1042" i="6" s="1"/>
  <c r="BR1043" i="6"/>
  <c r="BZ1041" i="6"/>
  <c r="BZ1042" i="6" l="1"/>
  <c r="BQ1043" i="6"/>
  <c r="BS1043" i="6" s="1"/>
  <c r="BR1044" i="6"/>
  <c r="CA1042" i="6"/>
  <c r="BR1045" i="6" l="1"/>
  <c r="BQ1044" i="6"/>
  <c r="BS1044" i="6" s="1"/>
  <c r="BZ1043" i="6"/>
  <c r="CA1043" i="6"/>
  <c r="CA1044" i="6" l="1"/>
  <c r="BZ1044" i="6"/>
  <c r="BR1046" i="6"/>
  <c r="BQ1045" i="6"/>
  <c r="BS1045" i="6" s="1"/>
  <c r="BR1047" i="6" l="1"/>
  <c r="BQ1046" i="6"/>
  <c r="BS1046" i="6" s="1"/>
  <c r="BZ1045" i="6"/>
  <c r="CA1045" i="6"/>
  <c r="BZ1046" i="6" l="1"/>
  <c r="BR1048" i="6"/>
  <c r="BQ1047" i="6"/>
  <c r="BS1047" i="6" s="1"/>
  <c r="CA1046" i="6"/>
  <c r="BR1049" i="6" l="1"/>
  <c r="BQ1048" i="6"/>
  <c r="BS1048" i="6" s="1"/>
  <c r="BZ1047" i="6"/>
  <c r="CA1047" i="6"/>
  <c r="BQ1049" i="6" l="1"/>
  <c r="BS1049" i="6" s="1"/>
  <c r="BR1050" i="6"/>
  <c r="CA1049" i="6"/>
  <c r="BZ1048" i="6"/>
  <c r="CA1048" i="6"/>
  <c r="BQ1050" i="6" l="1"/>
  <c r="BS1050" i="6" s="1"/>
  <c r="BR1051" i="6"/>
  <c r="CA1050" i="6"/>
  <c r="BZ1050" i="6"/>
  <c r="BZ1049" i="6"/>
  <c r="BR1052" i="6" l="1"/>
  <c r="BQ1051" i="6"/>
  <c r="BS1051" i="6" s="1"/>
  <c r="CA1051" i="6"/>
  <c r="BR1053" i="6" l="1"/>
  <c r="BQ1052" i="6"/>
  <c r="BS1052" i="6" s="1"/>
  <c r="BZ1051" i="6"/>
  <c r="CA1052" i="6" l="1"/>
  <c r="BR1054" i="6"/>
  <c r="BQ1053" i="6"/>
  <c r="BS1053" i="6" s="1"/>
  <c r="BZ1052" i="6"/>
  <c r="BR1055" i="6" l="1"/>
  <c r="BQ1054" i="6"/>
  <c r="BS1054" i="6" s="1"/>
  <c r="CA1053" i="6"/>
  <c r="BZ1053" i="6"/>
  <c r="BR1056" i="6" l="1"/>
  <c r="BQ1055" i="6"/>
  <c r="BS1055" i="6" s="1"/>
  <c r="CA1054" i="6"/>
  <c r="BZ1054" i="6"/>
  <c r="BQ1056" i="6" l="1"/>
  <c r="BS1056" i="6" s="1"/>
  <c r="BR1057" i="6"/>
  <c r="CA1055" i="6"/>
  <c r="BZ1055" i="6"/>
  <c r="BR1058" i="6" l="1"/>
  <c r="BQ1057" i="6"/>
  <c r="BS1057" i="6" s="1"/>
  <c r="BZ1056" i="6"/>
  <c r="CA1056" i="6"/>
  <c r="BZ1057" i="6" l="1"/>
  <c r="BQ1058" i="6"/>
  <c r="BS1058" i="6" s="1"/>
  <c r="BR1059" i="6"/>
  <c r="CA1057" i="6"/>
  <c r="BQ1059" i="6" l="1"/>
  <c r="BS1059" i="6" s="1"/>
  <c r="BR1060" i="6"/>
  <c r="CA1059" i="6"/>
  <c r="CA1058" i="6"/>
  <c r="BZ1058" i="6"/>
  <c r="BQ1060" i="6" l="1"/>
  <c r="BS1060" i="6" s="1"/>
  <c r="BR1061" i="6"/>
  <c r="BZ1059" i="6"/>
  <c r="BR1062" i="6" l="1"/>
  <c r="BQ1061" i="6"/>
  <c r="BS1061" i="6" s="1"/>
  <c r="CA1061" i="6"/>
  <c r="BZ1060" i="6"/>
  <c r="CA1060" i="6"/>
  <c r="BR1063" i="6" l="1"/>
  <c r="BQ1062" i="6"/>
  <c r="BS1062" i="6" s="1"/>
  <c r="BZ1061" i="6"/>
  <c r="BQ1063" i="6" l="1"/>
  <c r="BS1063" i="6" s="1"/>
  <c r="BR1064" i="6"/>
  <c r="CA1062" i="6"/>
  <c r="BZ1062" i="6"/>
  <c r="BQ1064" i="6" l="1"/>
  <c r="BS1064" i="6" s="1"/>
  <c r="BR1065" i="6"/>
  <c r="BZ1063" i="6"/>
  <c r="CA1063" i="6"/>
  <c r="CA1064" i="6" l="1"/>
  <c r="BR1066" i="6"/>
  <c r="BQ1065" i="6"/>
  <c r="BS1065" i="6" s="1"/>
  <c r="BZ1064" i="6"/>
  <c r="BR1067" i="6" l="1"/>
  <c r="BQ1066" i="6"/>
  <c r="BS1066" i="6" s="1"/>
  <c r="CA1065" i="6"/>
  <c r="BZ1065" i="6"/>
  <c r="BZ1066" i="6" l="1"/>
  <c r="BQ1067" i="6"/>
  <c r="BS1067" i="6" s="1"/>
  <c r="BR1068" i="6"/>
  <c r="CA1066" i="6"/>
  <c r="CA1067" i="6" l="1"/>
  <c r="BR1069" i="6"/>
  <c r="BQ1068" i="6"/>
  <c r="BS1068" i="6" s="1"/>
  <c r="BZ1067" i="6"/>
  <c r="BZ1068" i="6" l="1"/>
  <c r="BR1070" i="6"/>
  <c r="BQ1069" i="6"/>
  <c r="BS1069" i="6" s="1"/>
  <c r="CA1068" i="6"/>
  <c r="BZ1069" i="6" l="1"/>
  <c r="BQ1070" i="6"/>
  <c r="BS1070" i="6" s="1"/>
  <c r="BR1071" i="6"/>
  <c r="CA1069" i="6"/>
  <c r="BZ1070" i="6" l="1"/>
  <c r="CA1070" i="6"/>
  <c r="BR1072" i="6"/>
  <c r="BQ1071" i="6"/>
  <c r="BS1071" i="6" s="1"/>
  <c r="BQ1072" i="6" l="1"/>
  <c r="BS1072" i="6" s="1"/>
  <c r="BR1073" i="6"/>
  <c r="CA1071" i="6"/>
  <c r="BZ1071" i="6"/>
  <c r="BQ1073" i="6" l="1"/>
  <c r="BS1073" i="6" s="1"/>
  <c r="BR1074" i="6"/>
  <c r="CA1073" i="6"/>
  <c r="BZ1072" i="6"/>
  <c r="CA1072" i="6"/>
  <c r="BR1075" i="6" l="1"/>
  <c r="BQ1074" i="6"/>
  <c r="BS1074" i="6" s="1"/>
  <c r="BZ1073" i="6"/>
  <c r="CA1074" i="6" l="1"/>
  <c r="BR1076" i="6"/>
  <c r="BQ1075" i="6"/>
  <c r="BS1075" i="6" s="1"/>
  <c r="BZ1074" i="6"/>
  <c r="BQ1076" i="6" l="1"/>
  <c r="BS1076" i="6" s="1"/>
  <c r="BR1077" i="6"/>
  <c r="BZ1075" i="6"/>
  <c r="CA1075" i="6"/>
  <c r="BZ1076" i="6" l="1"/>
  <c r="CA1076" i="6"/>
  <c r="BR1078" i="6"/>
  <c r="BQ1077" i="6"/>
  <c r="BS1077" i="6" s="1"/>
  <c r="BQ1078" i="6" l="1"/>
  <c r="BS1078" i="6" s="1"/>
  <c r="BR1079" i="6"/>
  <c r="CA1078" i="6"/>
  <c r="CA1077" i="6"/>
  <c r="BZ1077" i="6"/>
  <c r="BQ1079" i="6" l="1"/>
  <c r="BS1079" i="6" s="1"/>
  <c r="BR1080" i="6"/>
  <c r="CA1079" i="6"/>
  <c r="BZ1078" i="6"/>
  <c r="BZ1079" i="6" l="1"/>
  <c r="BR1081" i="6"/>
  <c r="BQ1080" i="6"/>
  <c r="BS1080" i="6" s="1"/>
  <c r="CA1080" i="6" l="1"/>
  <c r="BZ1080" i="6"/>
  <c r="BQ1081" i="6"/>
  <c r="BS1081" i="6" s="1"/>
  <c r="BR1082" i="6"/>
  <c r="BQ1082" i="6" l="1"/>
  <c r="BS1082" i="6" s="1"/>
  <c r="BR1083" i="6"/>
  <c r="BZ1081" i="6"/>
  <c r="CA1081" i="6"/>
  <c r="BR1084" i="6" l="1"/>
  <c r="BQ1083" i="6"/>
  <c r="BS1083" i="6" s="1"/>
  <c r="BZ1082" i="6"/>
  <c r="CA1082" i="6"/>
  <c r="BZ1083" i="6" l="1"/>
  <c r="BR1085" i="6"/>
  <c r="BQ1084" i="6"/>
  <c r="BS1084" i="6" s="1"/>
  <c r="CA1083" i="6"/>
  <c r="CA1084" i="6" l="1"/>
  <c r="BQ1085" i="6"/>
  <c r="BS1085" i="6" s="1"/>
  <c r="BR1086" i="6"/>
  <c r="BZ1084" i="6"/>
  <c r="BQ1086" i="6" l="1"/>
  <c r="BS1086" i="6" s="1"/>
  <c r="BR1087" i="6"/>
  <c r="CA1085" i="6"/>
  <c r="BZ1085" i="6"/>
  <c r="CA1086" i="6" l="1"/>
  <c r="BQ1087" i="6"/>
  <c r="BS1087" i="6" s="1"/>
  <c r="BR1088" i="6"/>
  <c r="BZ1086" i="6"/>
  <c r="BR1089" i="6" l="1"/>
  <c r="BQ1088" i="6"/>
  <c r="BS1088" i="6" s="1"/>
  <c r="CA1088" i="6"/>
  <c r="BZ1087" i="6"/>
  <c r="CA1087" i="6"/>
  <c r="BQ1089" i="6" l="1"/>
  <c r="BS1089" i="6" s="1"/>
  <c r="BR1090" i="6"/>
  <c r="BZ1088" i="6"/>
  <c r="BQ1090" i="6" l="1"/>
  <c r="BS1090" i="6" s="1"/>
  <c r="BR1091" i="6"/>
  <c r="CA1090" i="6"/>
  <c r="CA1089" i="6"/>
  <c r="BZ1089" i="6"/>
  <c r="BQ1091" i="6" l="1"/>
  <c r="BS1091" i="6" s="1"/>
  <c r="BR1092" i="6"/>
  <c r="BZ1090" i="6"/>
  <c r="BZ1091" i="6" l="1"/>
  <c r="BR1093" i="6"/>
  <c r="BQ1092" i="6"/>
  <c r="BS1092" i="6" s="1"/>
  <c r="CA1091" i="6"/>
  <c r="BR1094" i="6" l="1"/>
  <c r="BQ1093" i="6"/>
  <c r="BS1093" i="6" s="1"/>
  <c r="BZ1092" i="6"/>
  <c r="CA1092" i="6"/>
  <c r="BQ1094" i="6" l="1"/>
  <c r="BS1094" i="6" s="1"/>
  <c r="BR1095" i="6"/>
  <c r="BZ1093" i="6"/>
  <c r="CA1093" i="6"/>
  <c r="BR1096" i="6" l="1"/>
  <c r="BQ1095" i="6"/>
  <c r="BS1095" i="6" s="1"/>
  <c r="CA1095" i="6"/>
  <c r="BZ1094" i="6"/>
  <c r="CA1094" i="6"/>
  <c r="BQ1096" i="6" l="1"/>
  <c r="BS1096" i="6" s="1"/>
  <c r="BR1097" i="6"/>
  <c r="BZ1095" i="6"/>
  <c r="BQ1097" i="6" l="1"/>
  <c r="BS1097" i="6" s="1"/>
  <c r="BR1098" i="6"/>
  <c r="CA1096" i="6"/>
  <c r="BZ1096" i="6"/>
  <c r="BZ1097" i="6" l="1"/>
  <c r="BQ1098" i="6"/>
  <c r="BS1098" i="6" s="1"/>
  <c r="BR1099" i="6"/>
  <c r="CA1097" i="6"/>
  <c r="CA1098" i="6" l="1"/>
  <c r="BZ1098" i="6"/>
  <c r="BQ1099" i="6"/>
  <c r="BS1099" i="6" s="1"/>
  <c r="BR1100" i="6"/>
  <c r="BQ1100" i="6" l="1"/>
  <c r="BS1100" i="6" s="1"/>
  <c r="BR1101" i="6"/>
  <c r="BZ1100" i="6"/>
  <c r="CA1099" i="6"/>
  <c r="BZ1099" i="6"/>
  <c r="BQ1101" i="6" l="1"/>
  <c r="BS1101" i="6" s="1"/>
  <c r="BR1102" i="6"/>
  <c r="CA1100" i="6"/>
  <c r="BQ1102" i="6" l="1"/>
  <c r="BS1102" i="6" s="1"/>
  <c r="BR1103" i="6"/>
  <c r="CA1101" i="6"/>
  <c r="BZ1101" i="6"/>
  <c r="BQ1103" i="6" l="1"/>
  <c r="BS1103" i="6" s="1"/>
  <c r="BR1104" i="6"/>
  <c r="BZ1102" i="6"/>
  <c r="CA1102" i="6"/>
  <c r="BR1105" i="6" l="1"/>
  <c r="BQ1104" i="6"/>
  <c r="BS1104" i="6" s="1"/>
  <c r="BZ1103" i="6"/>
  <c r="CA1103" i="6"/>
  <c r="CA1104" i="6" l="1"/>
  <c r="BR1106" i="6"/>
  <c r="BQ1105" i="6"/>
  <c r="BS1105" i="6" s="1"/>
  <c r="BZ1104" i="6"/>
  <c r="BZ1105" i="6" l="1"/>
  <c r="BR1107" i="6"/>
  <c r="BQ1106" i="6"/>
  <c r="BS1106" i="6" s="1"/>
  <c r="CA1105" i="6"/>
  <c r="BR1108" i="6" l="1"/>
  <c r="BQ1107" i="6"/>
  <c r="BS1107" i="6" s="1"/>
  <c r="CA1107" i="6"/>
  <c r="BZ1106" i="6"/>
  <c r="CA1106" i="6"/>
  <c r="BQ1108" i="6" l="1"/>
  <c r="BS1108" i="6" s="1"/>
  <c r="BR1109" i="6"/>
  <c r="BZ1108" i="6"/>
  <c r="BZ1107" i="6"/>
  <c r="BR1110" i="6" l="1"/>
  <c r="BQ1109" i="6"/>
  <c r="BS1109" i="6" s="1"/>
  <c r="CA1108" i="6"/>
  <c r="BR1111" i="6" l="1"/>
  <c r="BQ1110" i="6"/>
  <c r="BS1110" i="6" s="1"/>
  <c r="CA1109" i="6"/>
  <c r="BZ1109" i="6"/>
  <c r="BR1112" i="6" l="1"/>
  <c r="BQ1111" i="6"/>
  <c r="BS1111" i="6" s="1"/>
  <c r="BZ1110" i="6"/>
  <c r="CA1110" i="6"/>
  <c r="BQ1112" i="6" l="1"/>
  <c r="BS1112" i="6" s="1"/>
  <c r="BR1113" i="6"/>
  <c r="CA1111" i="6"/>
  <c r="BZ1111" i="6"/>
  <c r="BR1114" i="6" l="1"/>
  <c r="BQ1113" i="6"/>
  <c r="BS1113" i="6" s="1"/>
  <c r="BZ1112" i="6"/>
  <c r="CA1112" i="6"/>
  <c r="BR1115" i="6" l="1"/>
  <c r="BQ1114" i="6"/>
  <c r="BS1114" i="6" s="1"/>
  <c r="BZ1114" i="6"/>
  <c r="CA1113" i="6"/>
  <c r="BZ1113" i="6"/>
  <c r="BR1116" i="6" l="1"/>
  <c r="BQ1115" i="6"/>
  <c r="BS1115" i="6" s="1"/>
  <c r="CA1114" i="6"/>
  <c r="CA1115" i="6" l="1"/>
  <c r="BR1117" i="6"/>
  <c r="BQ1116" i="6"/>
  <c r="BS1116" i="6" s="1"/>
  <c r="BZ1115" i="6"/>
  <c r="BR1118" i="6" l="1"/>
  <c r="BQ1117" i="6"/>
  <c r="BS1117" i="6" s="1"/>
  <c r="CA1116" i="6"/>
  <c r="BZ1116" i="6"/>
  <c r="BR1119" i="6" l="1"/>
  <c r="BQ1118" i="6"/>
  <c r="BS1118" i="6" s="1"/>
  <c r="BZ1117" i="6"/>
  <c r="CA1117" i="6"/>
  <c r="BQ1119" i="6" l="1"/>
  <c r="BS1119" i="6" s="1"/>
  <c r="BR1120" i="6"/>
  <c r="BZ1118" i="6"/>
  <c r="CA1118" i="6"/>
  <c r="CA1119" i="6" l="1"/>
  <c r="BR1121" i="6"/>
  <c r="BQ1120" i="6"/>
  <c r="BS1120" i="6" s="1"/>
  <c r="BZ1120" i="6"/>
  <c r="BZ1119" i="6"/>
  <c r="BR1122" i="6" l="1"/>
  <c r="BQ1121" i="6"/>
  <c r="BS1121" i="6" s="1"/>
  <c r="CA1120" i="6"/>
  <c r="BQ1122" i="6" l="1"/>
  <c r="BS1122" i="6" s="1"/>
  <c r="BR1123" i="6"/>
  <c r="BZ1121" i="6"/>
  <c r="CA1121" i="6"/>
  <c r="BQ1123" i="6" l="1"/>
  <c r="BS1123" i="6" s="1"/>
  <c r="BR1124" i="6"/>
  <c r="BZ1123" i="6"/>
  <c r="CA1122" i="6"/>
  <c r="BZ1122" i="6"/>
  <c r="BQ1124" i="6" l="1"/>
  <c r="BS1124" i="6" s="1"/>
  <c r="BR1125" i="6"/>
  <c r="CA1123" i="6"/>
  <c r="BQ1125" i="6" l="1"/>
  <c r="BS1125" i="6" s="1"/>
  <c r="BR1126" i="6"/>
  <c r="BZ1124" i="6"/>
  <c r="CA1124" i="6"/>
  <c r="BR1127" i="6" l="1"/>
  <c r="BQ1126" i="6"/>
  <c r="BS1126" i="6" s="1"/>
  <c r="BZ1125" i="6"/>
  <c r="CA1125" i="6"/>
  <c r="BR1128" i="6" l="1"/>
  <c r="BQ1127" i="6"/>
  <c r="BS1127" i="6" s="1"/>
  <c r="CA1126" i="6"/>
  <c r="BZ1126" i="6"/>
  <c r="CA1127" i="6" l="1"/>
  <c r="BR1129" i="6"/>
  <c r="BQ1128" i="6"/>
  <c r="BS1128" i="6" s="1"/>
  <c r="BZ1127" i="6"/>
  <c r="BR1130" i="6" l="1"/>
  <c r="BQ1129" i="6"/>
  <c r="BS1129" i="6" s="1"/>
  <c r="CA1129" i="6"/>
  <c r="CA1128" i="6"/>
  <c r="BZ1128" i="6"/>
  <c r="BQ1130" i="6" l="1"/>
  <c r="BS1130" i="6" s="1"/>
  <c r="BR1131" i="6"/>
  <c r="BZ1129" i="6"/>
  <c r="BR1132" i="6" l="1"/>
  <c r="BQ1131" i="6"/>
  <c r="BS1131" i="6" s="1"/>
  <c r="CA1130" i="6"/>
  <c r="BZ1130" i="6"/>
  <c r="BZ1131" i="6" l="1"/>
  <c r="CA1131" i="6"/>
  <c r="BR1133" i="6"/>
  <c r="BQ1132" i="6"/>
  <c r="BS1132" i="6" s="1"/>
  <c r="BZ1132" i="6" l="1"/>
  <c r="BR1134" i="6"/>
  <c r="BQ1133" i="6"/>
  <c r="BS1133" i="6" s="1"/>
  <c r="CA1132" i="6"/>
  <c r="BR1135" i="6" l="1"/>
  <c r="BQ1134" i="6"/>
  <c r="BS1134" i="6" s="1"/>
  <c r="BZ1134" i="6"/>
  <c r="BZ1133" i="6"/>
  <c r="CA1133" i="6"/>
  <c r="CA1134" i="6" l="1"/>
  <c r="BQ1135" i="6"/>
  <c r="BS1135" i="6" s="1"/>
  <c r="BR1136" i="6"/>
  <c r="BZ1135" i="6"/>
  <c r="BQ1136" i="6" l="1"/>
  <c r="BS1136" i="6" s="1"/>
  <c r="BR1137" i="6"/>
  <c r="BZ1136" i="6"/>
  <c r="CA1135" i="6"/>
  <c r="BR1138" i="6" l="1"/>
  <c r="BQ1137" i="6"/>
  <c r="BS1137" i="6" s="1"/>
  <c r="CA1136" i="6"/>
  <c r="BQ1138" i="6" l="1"/>
  <c r="BS1138" i="6" s="1"/>
  <c r="BR1139" i="6"/>
  <c r="CA1137" i="6"/>
  <c r="BZ1137" i="6"/>
  <c r="BR1140" i="6" l="1"/>
  <c r="BQ1139" i="6"/>
  <c r="BS1139" i="6" s="1"/>
  <c r="CA1138" i="6"/>
  <c r="BZ1138" i="6"/>
  <c r="BR1141" i="6" l="1"/>
  <c r="BQ1140" i="6"/>
  <c r="BS1140" i="6" s="1"/>
  <c r="BZ1139" i="6"/>
  <c r="CA1139" i="6"/>
  <c r="BQ1141" i="6" l="1"/>
  <c r="BS1141" i="6" s="1"/>
  <c r="BR1142" i="6"/>
  <c r="CA1140" i="6"/>
  <c r="BZ1140" i="6"/>
  <c r="BR1143" i="6" l="1"/>
  <c r="BQ1142" i="6"/>
  <c r="BS1142" i="6" s="1"/>
  <c r="CA1141" i="6"/>
  <c r="BZ1141" i="6"/>
  <c r="BQ1143" i="6" l="1"/>
  <c r="BS1143" i="6" s="1"/>
  <c r="BR1144" i="6"/>
  <c r="CA1142" i="6"/>
  <c r="BZ1142" i="6"/>
  <c r="BR1145" i="6" l="1"/>
  <c r="BQ1144" i="6"/>
  <c r="BS1144" i="6" s="1"/>
  <c r="CA1144" i="6"/>
  <c r="BZ1143" i="6"/>
  <c r="CA1143" i="6"/>
  <c r="BZ1144" i="6" l="1"/>
  <c r="BR1146" i="6"/>
  <c r="BQ1145" i="6"/>
  <c r="BS1145" i="6" s="1"/>
  <c r="CA1145" i="6" l="1"/>
  <c r="BZ1145" i="6"/>
  <c r="BR1147" i="6"/>
  <c r="BQ1146" i="6"/>
  <c r="BS1146" i="6" s="1"/>
  <c r="CA1146" i="6"/>
  <c r="BZ1146" i="6"/>
  <c r="BR1148" i="6" l="1"/>
  <c r="BQ1147" i="6"/>
  <c r="BS1147" i="6" s="1"/>
  <c r="CA1147" i="6"/>
  <c r="BZ1147" i="6"/>
  <c r="BQ1148" i="6" l="1"/>
  <c r="BS1148" i="6" s="1"/>
  <c r="BR1149" i="6"/>
  <c r="BR1150" i="6" l="1"/>
  <c r="BQ1149" i="6"/>
  <c r="BS1149" i="6" s="1"/>
  <c r="BZ1148" i="6"/>
  <c r="CA1148" i="6"/>
  <c r="BQ1150" i="6" l="1"/>
  <c r="BS1150" i="6" s="1"/>
  <c r="BR1151" i="6"/>
  <c r="BZ1149" i="6"/>
  <c r="CA1149" i="6"/>
  <c r="BQ1151" i="6" l="1"/>
  <c r="BS1151" i="6" s="1"/>
  <c r="BR1152" i="6"/>
  <c r="CA1150" i="6"/>
  <c r="BZ1150" i="6"/>
  <c r="BQ1152" i="6" l="1"/>
  <c r="BS1152" i="6" s="1"/>
  <c r="BR1153" i="6"/>
  <c r="CA1151" i="6"/>
  <c r="BZ1151" i="6"/>
  <c r="BR1154" i="6" l="1"/>
  <c r="BQ1153" i="6"/>
  <c r="BS1153" i="6" s="1"/>
  <c r="BZ1153" i="6"/>
  <c r="CA1153" i="6"/>
  <c r="CA1152" i="6"/>
  <c r="BZ1152" i="6"/>
  <c r="BR1155" i="6" l="1"/>
  <c r="BQ1154" i="6"/>
  <c r="BS1154" i="6" s="1"/>
  <c r="CA1154" i="6"/>
  <c r="BZ1154" i="6"/>
  <c r="BR1156" i="6" l="1"/>
  <c r="BQ1155" i="6"/>
  <c r="BS1155" i="6" s="1"/>
  <c r="BQ1156" i="6" l="1"/>
  <c r="BS1156" i="6" s="1"/>
  <c r="BR1157" i="6"/>
  <c r="CA1155" i="6"/>
  <c r="BZ1155" i="6"/>
  <c r="BZ1156" i="6" l="1"/>
  <c r="BQ1157" i="6"/>
  <c r="BS1157" i="6" s="1"/>
  <c r="BR1158" i="6"/>
  <c r="CA1156" i="6"/>
  <c r="BZ1157" i="6" l="1"/>
  <c r="BR1159" i="6"/>
  <c r="BQ1158" i="6"/>
  <c r="BS1158" i="6" s="1"/>
  <c r="CA1157" i="6"/>
  <c r="CA1158" i="6" l="1"/>
  <c r="BQ1159" i="6"/>
  <c r="BS1159" i="6" s="1"/>
  <c r="BR1160" i="6"/>
  <c r="BZ1158" i="6"/>
  <c r="CA1159" i="6" l="1"/>
  <c r="BZ1159" i="6"/>
  <c r="BR1161" i="6"/>
  <c r="BQ1160" i="6"/>
  <c r="BS1160" i="6" s="1"/>
  <c r="BQ1161" i="6" l="1"/>
  <c r="BS1161" i="6" s="1"/>
  <c r="BR1162" i="6"/>
  <c r="CA1160" i="6"/>
  <c r="BZ1160" i="6"/>
  <c r="BQ1162" i="6" l="1"/>
  <c r="BS1162" i="6" s="1"/>
  <c r="BR1163" i="6"/>
  <c r="CA1161" i="6"/>
  <c r="BZ1161" i="6"/>
  <c r="BQ1163" i="6" l="1"/>
  <c r="BS1163" i="6" s="1"/>
  <c r="BR1164" i="6"/>
  <c r="BZ1162" i="6"/>
  <c r="CA1162" i="6"/>
  <c r="BQ1164" i="6" l="1"/>
  <c r="BS1164" i="6" s="1"/>
  <c r="BR1165" i="6"/>
  <c r="CA1163" i="6"/>
  <c r="BZ1163" i="6"/>
  <c r="BQ1165" i="6" l="1"/>
  <c r="BS1165" i="6" s="1"/>
  <c r="BR1166" i="6"/>
  <c r="BZ1164" i="6"/>
  <c r="CA1164" i="6"/>
  <c r="BQ1166" i="6" l="1"/>
  <c r="BS1166" i="6" s="1"/>
  <c r="BR1167" i="6"/>
  <c r="BZ1165" i="6"/>
  <c r="CA1165" i="6"/>
  <c r="BQ1167" i="6" l="1"/>
  <c r="BS1167" i="6" s="1"/>
  <c r="BR1168" i="6"/>
  <c r="BZ1166" i="6"/>
  <c r="CA1166" i="6"/>
  <c r="BQ1168" i="6" l="1"/>
  <c r="BS1168" i="6" s="1"/>
  <c r="BR1169" i="6"/>
  <c r="CA1167" i="6"/>
  <c r="BZ1167" i="6"/>
  <c r="BR1170" i="6" l="1"/>
  <c r="BQ1169" i="6"/>
  <c r="BS1169" i="6" s="1"/>
  <c r="CA1169" i="6"/>
  <c r="BZ1168" i="6"/>
  <c r="CA1168" i="6"/>
  <c r="BR1171" i="6" l="1"/>
  <c r="BQ1170" i="6"/>
  <c r="BS1170" i="6" s="1"/>
  <c r="BZ1170" i="6"/>
  <c r="CA1170" i="6"/>
  <c r="BZ1169" i="6"/>
  <c r="BR1172" i="6" l="1"/>
  <c r="BQ1171" i="6"/>
  <c r="BS1171" i="6" s="1"/>
  <c r="BZ1171" i="6" l="1"/>
  <c r="CA1171" i="6"/>
  <c r="BR1173" i="6"/>
  <c r="BQ1172" i="6"/>
  <c r="BS1172" i="6" s="1"/>
  <c r="CA1172" i="6" l="1"/>
  <c r="BZ1172" i="6"/>
  <c r="BQ1173" i="6"/>
  <c r="BS1173" i="6" s="1"/>
  <c r="BR1174" i="6"/>
  <c r="BR1175" i="6" l="1"/>
  <c r="BQ1174" i="6"/>
  <c r="BS1174" i="6" s="1"/>
  <c r="BZ1173" i="6"/>
  <c r="CA1173" i="6"/>
  <c r="BZ1174" i="6" l="1"/>
  <c r="BQ1175" i="6"/>
  <c r="BS1175" i="6" s="1"/>
  <c r="CA1175" i="6"/>
  <c r="BR1176" i="6"/>
  <c r="CA1174" i="6"/>
  <c r="BR1177" i="6" l="1"/>
  <c r="BQ1176" i="6"/>
  <c r="BS1176" i="6" s="1"/>
  <c r="BZ1175" i="6"/>
  <c r="BQ1177" i="6" l="1"/>
  <c r="BS1177" i="6" s="1"/>
  <c r="BR1178" i="6"/>
  <c r="CA1176" i="6"/>
  <c r="BZ1176" i="6"/>
  <c r="BQ1178" i="6" l="1"/>
  <c r="BS1178" i="6" s="1"/>
  <c r="BR1179" i="6"/>
  <c r="BZ1178" i="6"/>
  <c r="BZ1177" i="6"/>
  <c r="CA1177" i="6"/>
  <c r="BQ1179" i="6" l="1"/>
  <c r="BS1179" i="6" s="1"/>
  <c r="BR1180" i="6"/>
  <c r="CA1178" i="6"/>
  <c r="BR1181" i="6" l="1"/>
  <c r="BQ1180" i="6"/>
  <c r="BS1180" i="6" s="1"/>
  <c r="CA1179" i="6"/>
  <c r="BZ1179" i="6"/>
  <c r="BR1182" i="6" l="1"/>
  <c r="BQ1181" i="6"/>
  <c r="BS1181" i="6" s="1"/>
  <c r="CA1180" i="6"/>
  <c r="BZ1180" i="6"/>
  <c r="BZ1181" i="6" l="1"/>
  <c r="BQ1182" i="6"/>
  <c r="BS1182" i="6" s="1"/>
  <c r="BR1183" i="6"/>
  <c r="CA1181" i="6"/>
  <c r="BQ1183" i="6" l="1"/>
  <c r="BS1183" i="6" s="1"/>
  <c r="BR1184" i="6"/>
  <c r="CA1182" i="6"/>
  <c r="BZ1182" i="6"/>
  <c r="BR1185" i="6" l="1"/>
  <c r="BQ1184" i="6"/>
  <c r="BS1184" i="6" s="1"/>
  <c r="CA1184" i="6"/>
  <c r="BZ1183" i="6"/>
  <c r="CA1183" i="6"/>
  <c r="BQ1185" i="6" l="1"/>
  <c r="BS1185" i="6" s="1"/>
  <c r="BR1186" i="6"/>
  <c r="BZ1184" i="6"/>
  <c r="BR1187" i="6" l="1"/>
  <c r="BQ1186" i="6"/>
  <c r="BS1186" i="6" s="1"/>
  <c r="CA1185" i="6"/>
  <c r="BZ1185" i="6"/>
  <c r="CA1186" i="6" l="1"/>
  <c r="BQ1187" i="6"/>
  <c r="BS1187" i="6" s="1"/>
  <c r="BR1188" i="6"/>
  <c r="BZ1186" i="6"/>
  <c r="CA1187" i="6" l="1"/>
  <c r="BZ1187" i="6"/>
  <c r="BQ1188" i="6"/>
  <c r="BS1188" i="6" s="1"/>
  <c r="BR1189" i="6"/>
  <c r="CA1188" i="6" l="1"/>
  <c r="BZ1188" i="6"/>
  <c r="BR1190" i="6"/>
  <c r="BQ1189" i="6"/>
  <c r="BS1189" i="6" s="1"/>
  <c r="BZ1189" i="6"/>
  <c r="BR1191" i="6" l="1"/>
  <c r="BQ1190" i="6"/>
  <c r="BS1190" i="6" s="1"/>
  <c r="CA1189" i="6"/>
  <c r="BQ1191" i="6" l="1"/>
  <c r="BS1191" i="6" s="1"/>
  <c r="BR1192" i="6"/>
  <c r="BZ1191" i="6"/>
  <c r="CA1190" i="6"/>
  <c r="BZ1190" i="6"/>
  <c r="BR1193" i="6" l="1"/>
  <c r="BQ1192" i="6"/>
  <c r="BS1192" i="6" s="1"/>
  <c r="CA1191" i="6"/>
  <c r="BR1194" i="6" l="1"/>
  <c r="BQ1193" i="6"/>
  <c r="BS1193" i="6" s="1"/>
  <c r="CA1192" i="6"/>
  <c r="BZ1192" i="6"/>
  <c r="BZ1193" i="6" l="1"/>
  <c r="BQ1194" i="6"/>
  <c r="BS1194" i="6" s="1"/>
  <c r="BR1195" i="6"/>
  <c r="CA1193" i="6"/>
  <c r="BZ1194" i="6" l="1"/>
  <c r="BQ1195" i="6"/>
  <c r="BS1195" i="6" s="1"/>
  <c r="BR1196" i="6"/>
  <c r="CA1194" i="6"/>
  <c r="CA1195" i="6" l="1"/>
  <c r="BR1197" i="6"/>
  <c r="BQ1196" i="6"/>
  <c r="BS1196" i="6" s="1"/>
  <c r="BZ1195" i="6"/>
  <c r="BQ1197" i="6" l="1"/>
  <c r="BS1197" i="6" s="1"/>
  <c r="BR1198" i="6"/>
  <c r="BZ1196" i="6"/>
  <c r="CA1196" i="6"/>
  <c r="BQ1198" i="6" l="1"/>
  <c r="BS1198" i="6" s="1"/>
  <c r="BR1199" i="6"/>
  <c r="BZ1197" i="6"/>
  <c r="CA1197" i="6"/>
  <c r="BZ1198" i="6" l="1"/>
  <c r="BQ1199" i="6"/>
  <c r="BS1199" i="6" s="1"/>
  <c r="BZ1199" i="6"/>
  <c r="CA1199" i="6"/>
  <c r="BR1200" i="6"/>
  <c r="CA1198" i="6"/>
  <c r="BR1201" i="6" l="1"/>
  <c r="BQ1200" i="6"/>
  <c r="BS1200" i="6" s="1"/>
  <c r="BZ1200" i="6"/>
  <c r="CA1200" i="6" l="1"/>
  <c r="BR1202" i="6"/>
  <c r="BQ1201" i="6"/>
  <c r="BS1201" i="6" s="1"/>
  <c r="CA1201" i="6" l="1"/>
  <c r="BQ1202" i="6"/>
  <c r="BS1202" i="6" s="1"/>
  <c r="BR1203" i="6"/>
  <c r="BZ1202" i="6"/>
  <c r="BZ1201" i="6"/>
  <c r="BR1204" i="6" l="1"/>
  <c r="BQ1203" i="6"/>
  <c r="BS1203" i="6" s="1"/>
  <c r="CA1202" i="6"/>
  <c r="BQ1204" i="6" l="1"/>
  <c r="BS1204" i="6" s="1"/>
  <c r="BR1205" i="6"/>
  <c r="CA1203" i="6"/>
  <c r="BZ1203" i="6"/>
  <c r="BZ1204" i="6" l="1"/>
  <c r="BQ1205" i="6"/>
  <c r="BS1205" i="6" s="1"/>
  <c r="BR1206" i="6"/>
  <c r="CA1204" i="6"/>
  <c r="CA1205" i="6" l="1"/>
  <c r="BQ1206" i="6"/>
  <c r="BS1206" i="6" s="1"/>
  <c r="BR1207" i="6"/>
  <c r="BZ1205" i="6"/>
  <c r="BR1208" i="6" l="1"/>
  <c r="BQ1207" i="6"/>
  <c r="BS1207" i="6" s="1"/>
  <c r="BZ1206" i="6"/>
  <c r="CA1206" i="6"/>
  <c r="BR1209" i="6" l="1"/>
  <c r="BQ1208" i="6"/>
  <c r="BS1208" i="6" s="1"/>
  <c r="CA1208" i="6"/>
  <c r="CA1207" i="6"/>
  <c r="BZ1207" i="6"/>
  <c r="BZ1208" i="6" l="1"/>
  <c r="BQ1209" i="6"/>
  <c r="BS1209" i="6" s="1"/>
  <c r="BR1210" i="6"/>
  <c r="CA1209" i="6"/>
  <c r="BQ1210" i="6" l="1"/>
  <c r="BS1210" i="6" s="1"/>
  <c r="BR1211" i="6"/>
  <c r="BZ1209" i="6"/>
  <c r="CA1210" i="6" l="1"/>
  <c r="BQ1211" i="6"/>
  <c r="BS1211" i="6" s="1"/>
  <c r="BR1212" i="6"/>
  <c r="BZ1210" i="6"/>
  <c r="BQ1212" i="6" l="1"/>
  <c r="BS1212" i="6" s="1"/>
  <c r="BR1213" i="6"/>
  <c r="CA1211" i="6"/>
  <c r="BZ1211" i="6"/>
  <c r="CA1212" i="6" l="1"/>
  <c r="BR1214" i="6"/>
  <c r="BQ1213" i="6"/>
  <c r="BS1213" i="6" s="1"/>
  <c r="BZ1212" i="6"/>
  <c r="CA1213" i="6" l="1"/>
  <c r="BR1215" i="6"/>
  <c r="BQ1214" i="6"/>
  <c r="BS1214" i="6" s="1"/>
  <c r="BZ1213" i="6"/>
  <c r="CA1214" i="6" l="1"/>
  <c r="BR1216" i="6"/>
  <c r="BQ1215" i="6"/>
  <c r="BS1215" i="6" s="1"/>
  <c r="BZ1214" i="6"/>
  <c r="BZ1215" i="6" l="1"/>
  <c r="BQ1216" i="6"/>
  <c r="BS1216" i="6" s="1"/>
  <c r="BR1217" i="6"/>
  <c r="BZ1216" i="6"/>
  <c r="CA1215" i="6"/>
  <c r="BQ1217" i="6" l="1"/>
  <c r="BS1217" i="6" s="1"/>
  <c r="BR1218" i="6"/>
  <c r="CA1216" i="6"/>
  <c r="CA1217" i="6" l="1"/>
  <c r="BQ1218" i="6"/>
  <c r="BS1218" i="6" s="1"/>
  <c r="BR1219" i="6"/>
  <c r="BZ1217" i="6"/>
  <c r="BR1220" i="6" l="1"/>
  <c r="BQ1219" i="6"/>
  <c r="BS1219" i="6" s="1"/>
  <c r="BZ1218" i="6"/>
  <c r="CA1218" i="6"/>
  <c r="BQ1220" i="6" l="1"/>
  <c r="BS1220" i="6" s="1"/>
  <c r="BR1221" i="6"/>
  <c r="CA1219" i="6"/>
  <c r="BZ1219" i="6"/>
  <c r="BQ1221" i="6" l="1"/>
  <c r="BS1221" i="6" s="1"/>
  <c r="BR1222" i="6"/>
  <c r="CA1220" i="6"/>
  <c r="BZ1220" i="6"/>
  <c r="CA1221" i="6" l="1"/>
  <c r="BR1223" i="6"/>
  <c r="BQ1222" i="6"/>
  <c r="BS1222" i="6" s="1"/>
  <c r="BZ1221" i="6"/>
  <c r="BQ1223" i="6" l="1"/>
  <c r="BS1223" i="6" s="1"/>
  <c r="BR1224" i="6"/>
  <c r="CA1222" i="6"/>
  <c r="BZ1222" i="6"/>
  <c r="CA1223" i="6" l="1"/>
  <c r="BR1225" i="6"/>
  <c r="BQ1224" i="6"/>
  <c r="BS1224" i="6" s="1"/>
  <c r="BZ1223" i="6"/>
  <c r="BR1226" i="6" l="1"/>
  <c r="BQ1225" i="6"/>
  <c r="BS1225" i="6" s="1"/>
  <c r="BZ1224" i="6"/>
  <c r="CA1224" i="6"/>
  <c r="BZ1225" i="6" l="1"/>
  <c r="CA1225" i="6"/>
  <c r="BQ1226" i="6"/>
  <c r="BS1226" i="6" s="1"/>
  <c r="BR1227" i="6"/>
  <c r="CA1226" i="6" l="1"/>
  <c r="BQ1227" i="6"/>
  <c r="BS1227" i="6" s="1"/>
  <c r="BR1228" i="6"/>
  <c r="BZ1226" i="6"/>
  <c r="BQ1228" i="6" l="1"/>
  <c r="BS1228" i="6" s="1"/>
  <c r="BR1229" i="6"/>
  <c r="CA1227" i="6"/>
  <c r="BZ1227" i="6"/>
  <c r="BZ1228" i="6" l="1"/>
  <c r="BR1230" i="6"/>
  <c r="BQ1229" i="6"/>
  <c r="BS1229" i="6" s="1"/>
  <c r="CA1228" i="6"/>
  <c r="BQ1230" i="6" l="1"/>
  <c r="BS1230" i="6" s="1"/>
  <c r="BR1231" i="6"/>
  <c r="BZ1229" i="6"/>
  <c r="CA1229" i="6"/>
  <c r="BQ1231" i="6" l="1"/>
  <c r="BS1231" i="6" s="1"/>
  <c r="BR1232" i="6"/>
  <c r="CA1230" i="6"/>
  <c r="BZ1230" i="6"/>
  <c r="BR1233" i="6" l="1"/>
  <c r="BQ1232" i="6"/>
  <c r="BS1232" i="6" s="1"/>
  <c r="BZ1231" i="6"/>
  <c r="CA1231" i="6"/>
  <c r="BZ1232" i="6" l="1"/>
  <c r="BQ1233" i="6"/>
  <c r="BS1233" i="6" s="1"/>
  <c r="BR1234" i="6"/>
  <c r="CA1232" i="6"/>
  <c r="BQ1234" i="6" l="1"/>
  <c r="BS1234" i="6" s="1"/>
  <c r="BR1235" i="6"/>
  <c r="CA1233" i="6"/>
  <c r="BZ1233" i="6"/>
  <c r="BR1236" i="6" l="1"/>
  <c r="BQ1235" i="6"/>
  <c r="BS1235" i="6" s="1"/>
  <c r="CA1234" i="6"/>
  <c r="BZ1234" i="6"/>
  <c r="BR1237" i="6" l="1"/>
  <c r="BQ1236" i="6"/>
  <c r="BS1236" i="6" s="1"/>
  <c r="BZ1235" i="6"/>
  <c r="CA1235" i="6"/>
  <c r="CA1236" i="6" l="1"/>
  <c r="BR1238" i="6"/>
  <c r="BQ1237" i="6"/>
  <c r="BS1237" i="6" s="1"/>
  <c r="BZ1236" i="6"/>
  <c r="CA1237" i="6" l="1"/>
  <c r="BR1239" i="6"/>
  <c r="BQ1238" i="6"/>
  <c r="BS1238" i="6" s="1"/>
  <c r="BZ1237" i="6"/>
  <c r="BR1240" i="6" l="1"/>
  <c r="BQ1239" i="6"/>
  <c r="BS1239" i="6" s="1"/>
  <c r="CA1238" i="6"/>
  <c r="BZ1238" i="6"/>
  <c r="CA1239" i="6" l="1"/>
  <c r="BR1241" i="6"/>
  <c r="BQ1240" i="6"/>
  <c r="BS1240" i="6" s="1"/>
  <c r="BZ1239" i="6"/>
  <c r="BQ1241" i="6" l="1"/>
  <c r="BS1241" i="6" s="1"/>
  <c r="BR1242" i="6"/>
  <c r="CA1240" i="6"/>
  <c r="BZ1240" i="6"/>
  <c r="BQ1242" i="6" l="1"/>
  <c r="BS1242" i="6" s="1"/>
  <c r="BR1243" i="6"/>
  <c r="CA1242" i="6"/>
  <c r="BZ1241" i="6"/>
  <c r="CA1241" i="6"/>
  <c r="BR1244" i="6" l="1"/>
  <c r="BQ1243" i="6"/>
  <c r="BS1243" i="6" s="1"/>
  <c r="BZ1242" i="6"/>
  <c r="BZ1243" i="6" l="1"/>
  <c r="CA1243" i="6"/>
  <c r="BQ1244" i="6"/>
  <c r="BS1244" i="6" s="1"/>
  <c r="BR1245" i="6"/>
  <c r="BZ1244" i="6"/>
  <c r="CA1244" i="6"/>
  <c r="BR1246" i="6" l="1"/>
  <c r="BQ1245" i="6"/>
  <c r="BS1245" i="6" s="1"/>
  <c r="CA1245" i="6"/>
  <c r="BZ1245" i="6" l="1"/>
  <c r="BR1247" i="6"/>
  <c r="BQ1246" i="6"/>
  <c r="BS1246" i="6" s="1"/>
  <c r="CA1246" i="6"/>
  <c r="BQ1247" i="6" l="1"/>
  <c r="BS1247" i="6" s="1"/>
  <c r="BR1248" i="6"/>
  <c r="BZ1247" i="6"/>
  <c r="BZ1246" i="6"/>
  <c r="BR1249" i="6" l="1"/>
  <c r="BQ1248" i="6"/>
  <c r="BS1248" i="6" s="1"/>
  <c r="CA1248" i="6"/>
  <c r="CA1247" i="6"/>
  <c r="BQ1249" i="6" l="1"/>
  <c r="BS1249" i="6" s="1"/>
  <c r="BZ1249" i="6"/>
  <c r="BR1250" i="6"/>
  <c r="CA1249" i="6"/>
  <c r="BZ1248" i="6"/>
  <c r="BQ1250" i="6" l="1"/>
  <c r="BS1250" i="6" s="1"/>
  <c r="BR1251" i="6"/>
  <c r="BR1252" i="6" l="1"/>
  <c r="BQ1251" i="6"/>
  <c r="BS1251" i="6" s="1"/>
  <c r="BZ1250" i="6"/>
  <c r="CA1250" i="6"/>
  <c r="BQ1252" i="6" l="1"/>
  <c r="BS1252" i="6" s="1"/>
  <c r="BR1253" i="6"/>
  <c r="BZ1251" i="6"/>
  <c r="CA1251" i="6"/>
  <c r="CA1252" i="6" l="1"/>
  <c r="BQ1253" i="6"/>
  <c r="BS1253" i="6" s="1"/>
  <c r="BR1254" i="6"/>
  <c r="BZ1252" i="6"/>
  <c r="CA1253" i="6" l="1"/>
  <c r="BZ1253" i="6"/>
  <c r="BQ1254" i="6"/>
  <c r="BS1254" i="6" s="1"/>
  <c r="BR1255" i="6"/>
  <c r="CA1254" i="6"/>
  <c r="BZ1254" i="6"/>
  <c r="BR1256" i="6" l="1"/>
  <c r="BQ1255" i="6"/>
  <c r="BS1255" i="6" s="1"/>
  <c r="BQ1256" i="6" l="1"/>
  <c r="BS1256" i="6" s="1"/>
  <c r="BR1257" i="6"/>
  <c r="BZ1255" i="6"/>
  <c r="CA1255" i="6"/>
  <c r="CA1256" i="6" l="1"/>
  <c r="BR1258" i="6"/>
  <c r="BQ1257" i="6"/>
  <c r="BS1257" i="6" s="1"/>
  <c r="BZ1257" i="6"/>
  <c r="BZ1256" i="6"/>
  <c r="BR1259" i="6" l="1"/>
  <c r="BQ1258" i="6"/>
  <c r="BS1258" i="6" s="1"/>
  <c r="CA1257" i="6"/>
  <c r="BR1260" i="6" l="1"/>
  <c r="BQ1259" i="6"/>
  <c r="BS1259" i="6" s="1"/>
  <c r="BZ1259" i="6"/>
  <c r="CA1258" i="6"/>
  <c r="BZ1258" i="6"/>
  <c r="CA1259" i="6" l="1"/>
  <c r="BR1261" i="6"/>
  <c r="BQ1260" i="6"/>
  <c r="BS1260" i="6" s="1"/>
  <c r="BR1262" i="6" l="1"/>
  <c r="BQ1261" i="6"/>
  <c r="BS1261" i="6" s="1"/>
  <c r="CA1260" i="6"/>
  <c r="BZ1260" i="6"/>
  <c r="BQ1262" i="6" l="1"/>
  <c r="BS1262" i="6" s="1"/>
  <c r="CA1262" i="6"/>
  <c r="BR1263" i="6"/>
  <c r="BZ1261" i="6"/>
  <c r="CA1261" i="6"/>
  <c r="BR1264" i="6" l="1"/>
  <c r="BQ1263" i="6"/>
  <c r="BS1263" i="6" s="1"/>
  <c r="BZ1262" i="6"/>
  <c r="BZ1263" i="6" l="1"/>
  <c r="CA1263" i="6"/>
  <c r="BQ1264" i="6"/>
  <c r="BS1264" i="6" s="1"/>
  <c r="BR1265" i="6"/>
  <c r="BZ1264" i="6" l="1"/>
  <c r="BQ1265" i="6"/>
  <c r="BS1265" i="6" s="1"/>
  <c r="BR1266" i="6"/>
  <c r="CA1264" i="6"/>
  <c r="CA1265" i="6" l="1"/>
  <c r="BR1267" i="6"/>
  <c r="BQ1266" i="6"/>
  <c r="BS1266" i="6" s="1"/>
  <c r="BZ1265" i="6"/>
  <c r="BR1268" i="6" l="1"/>
  <c r="BQ1267" i="6"/>
  <c r="BS1267" i="6" s="1"/>
  <c r="CA1266" i="6"/>
  <c r="BZ1266" i="6"/>
  <c r="BZ1267" i="6" l="1"/>
  <c r="BR1269" i="6"/>
  <c r="BQ1268" i="6"/>
  <c r="BS1268" i="6" s="1"/>
  <c r="CA1267" i="6"/>
  <c r="BQ1269" i="6" l="1"/>
  <c r="BS1269" i="6" s="1"/>
  <c r="BR1270" i="6"/>
  <c r="BZ1269" i="6"/>
  <c r="CA1268" i="6"/>
  <c r="BZ1268" i="6"/>
  <c r="BR1271" i="6" l="1"/>
  <c r="BQ1270" i="6"/>
  <c r="BS1270" i="6" s="1"/>
  <c r="CA1269" i="6"/>
  <c r="CA1270" i="6" l="1"/>
  <c r="BR1272" i="6"/>
  <c r="BQ1271" i="6"/>
  <c r="BS1271" i="6" s="1"/>
  <c r="BZ1270" i="6"/>
  <c r="CA1271" i="6" l="1"/>
  <c r="BZ1271" i="6"/>
  <c r="BQ1272" i="6"/>
  <c r="BS1272" i="6" s="1"/>
  <c r="BR1273" i="6"/>
  <c r="BZ1272" i="6"/>
  <c r="CA1272" i="6"/>
  <c r="BR1274" i="6" l="1"/>
  <c r="BQ1273" i="6"/>
  <c r="BS1273" i="6" s="1"/>
  <c r="CA1273" i="6" l="1"/>
  <c r="BZ1273" i="6"/>
  <c r="BQ1274" i="6"/>
  <c r="BS1274" i="6" s="1"/>
  <c r="BZ1274" i="6"/>
  <c r="BR1275" i="6"/>
  <c r="BQ1275" i="6" l="1"/>
  <c r="BS1275" i="6" s="1"/>
  <c r="CA1275" i="6"/>
  <c r="BR1276" i="6"/>
  <c r="CA1274" i="6"/>
  <c r="BQ1276" i="6" l="1"/>
  <c r="BS1276" i="6" s="1"/>
  <c r="BR1277" i="6"/>
  <c r="BZ1275" i="6"/>
  <c r="BQ1277" i="6" l="1"/>
  <c r="BS1277" i="6" s="1"/>
  <c r="BR1278" i="6"/>
  <c r="BZ1276" i="6"/>
  <c r="CA1276" i="6"/>
  <c r="BR1279" i="6" l="1"/>
  <c r="BQ1278" i="6"/>
  <c r="BS1278" i="6" s="1"/>
  <c r="BZ1277" i="6"/>
  <c r="CA1277" i="6"/>
  <c r="BZ1278" i="6" l="1"/>
  <c r="BQ1279" i="6"/>
  <c r="BS1279" i="6" s="1"/>
  <c r="BR1280" i="6"/>
  <c r="CA1278" i="6"/>
  <c r="BZ1279" i="6" l="1"/>
  <c r="BQ1280" i="6"/>
  <c r="BS1280" i="6" s="1"/>
  <c r="BR1281" i="6"/>
  <c r="CA1279" i="6"/>
  <c r="BQ1281" i="6" l="1"/>
  <c r="BS1281" i="6" s="1"/>
  <c r="BR1282" i="6"/>
  <c r="BZ1281" i="6"/>
  <c r="BZ1280" i="6"/>
  <c r="CA1280" i="6"/>
  <c r="BQ1282" i="6" l="1"/>
  <c r="BS1282" i="6" s="1"/>
  <c r="BR1283" i="6"/>
  <c r="CA1281" i="6"/>
  <c r="BZ1282" i="6" l="1"/>
  <c r="BQ1283" i="6"/>
  <c r="BS1283" i="6" s="1"/>
  <c r="CA1283" i="6"/>
  <c r="BR1284" i="6"/>
  <c r="CA1282" i="6"/>
  <c r="BQ1284" i="6" l="1"/>
  <c r="BS1284" i="6" s="1"/>
  <c r="BR1285" i="6"/>
  <c r="BZ1283" i="6"/>
  <c r="BQ1285" i="6" l="1"/>
  <c r="BS1285" i="6" s="1"/>
  <c r="BR1286" i="6"/>
  <c r="BZ1284" i="6"/>
  <c r="CA1284" i="6"/>
  <c r="BR1287" i="6" l="1"/>
  <c r="BQ1286" i="6"/>
  <c r="BS1286" i="6" s="1"/>
  <c r="CA1285" i="6"/>
  <c r="BZ1285" i="6"/>
  <c r="BR1288" i="6" l="1"/>
  <c r="BQ1287" i="6"/>
  <c r="BS1287" i="6" s="1"/>
  <c r="CA1286" i="6"/>
  <c r="BZ1286" i="6"/>
  <c r="CA1287" i="6" l="1"/>
  <c r="BQ1288" i="6"/>
  <c r="BS1288" i="6" s="1"/>
  <c r="BR1289" i="6"/>
  <c r="BZ1287" i="6"/>
  <c r="BQ1289" i="6" l="1"/>
  <c r="BS1289" i="6" s="1"/>
  <c r="BR1290" i="6"/>
  <c r="CA1288" i="6"/>
  <c r="BZ1288" i="6"/>
  <c r="BR1291" i="6" l="1"/>
  <c r="BQ1290" i="6"/>
  <c r="BS1290" i="6" s="1"/>
  <c r="CA1289" i="6"/>
  <c r="BZ1289" i="6"/>
  <c r="CA1290" i="6" l="1"/>
  <c r="BR1292" i="6"/>
  <c r="BQ1291" i="6"/>
  <c r="BS1291" i="6" s="1"/>
  <c r="BZ1290" i="6"/>
  <c r="BZ1291" i="6" l="1"/>
  <c r="BQ1292" i="6"/>
  <c r="BS1292" i="6" s="1"/>
  <c r="CA1292" i="6"/>
  <c r="BR1293" i="6"/>
  <c r="CA1291" i="6"/>
  <c r="BR1294" i="6" l="1"/>
  <c r="BQ1293" i="6"/>
  <c r="BS1293" i="6" s="1"/>
  <c r="BZ1293" i="6"/>
  <c r="BZ1292" i="6"/>
  <c r="BR1295" i="6" l="1"/>
  <c r="BQ1294" i="6"/>
  <c r="BS1294" i="6" s="1"/>
  <c r="CA1293" i="6"/>
  <c r="BR1296" i="6" l="1"/>
  <c r="BQ1295" i="6"/>
  <c r="BS1295" i="6" s="1"/>
  <c r="BZ1294" i="6"/>
  <c r="CA1294" i="6"/>
  <c r="BZ1295" i="6" l="1"/>
  <c r="BQ1296" i="6"/>
  <c r="BS1296" i="6" s="1"/>
  <c r="BR1297" i="6"/>
  <c r="CA1295" i="6"/>
  <c r="BQ1297" i="6" l="1"/>
  <c r="BS1297" i="6" s="1"/>
  <c r="BR1298" i="6"/>
  <c r="CA1297" i="6"/>
  <c r="BZ1296" i="6"/>
  <c r="CA1296" i="6"/>
  <c r="BR1299" i="6" l="1"/>
  <c r="BQ1298" i="6"/>
  <c r="BS1298" i="6" s="1"/>
  <c r="BZ1297" i="6"/>
  <c r="CA1298" i="6" l="1"/>
  <c r="BR1300" i="6"/>
  <c r="BQ1299" i="6"/>
  <c r="BS1299" i="6" s="1"/>
  <c r="BZ1298" i="6"/>
  <c r="CA1299" i="6" l="1"/>
  <c r="BZ1299" i="6"/>
  <c r="BQ1300" i="6"/>
  <c r="BS1300" i="6" s="1"/>
  <c r="BR1301" i="6"/>
  <c r="BZ1300" i="6" l="1"/>
  <c r="BR1302" i="6"/>
  <c r="BQ1301" i="6"/>
  <c r="BS1301" i="6" s="1"/>
  <c r="CA1300" i="6"/>
  <c r="BQ1302" i="6" l="1"/>
  <c r="BS1302" i="6" s="1"/>
  <c r="BR1303" i="6"/>
  <c r="CA1301" i="6"/>
  <c r="BZ1301" i="6"/>
  <c r="BQ1303" i="6" l="1"/>
  <c r="BS1303" i="6" s="1"/>
  <c r="BR1304" i="6"/>
  <c r="BZ1302" i="6"/>
  <c r="CA1302" i="6"/>
  <c r="BR1305" i="6" l="1"/>
  <c r="BQ1304" i="6"/>
  <c r="BS1304" i="6" s="1"/>
  <c r="BZ1303" i="6"/>
  <c r="CA1303" i="6"/>
  <c r="BZ1304" i="6" l="1"/>
  <c r="CA1304" i="6"/>
  <c r="BR1306" i="6"/>
  <c r="BQ1305" i="6"/>
  <c r="BS1305" i="6" s="1"/>
  <c r="BQ1306" i="6" l="1"/>
  <c r="BS1306" i="6" s="1"/>
  <c r="BR1307" i="6"/>
  <c r="CA1305" i="6"/>
  <c r="BZ1305" i="6"/>
  <c r="BR1308" i="6" l="1"/>
  <c r="BQ1307" i="6"/>
  <c r="BS1307" i="6" s="1"/>
  <c r="CA1306" i="6"/>
  <c r="BZ1306" i="6"/>
  <c r="BQ1308" i="6" l="1"/>
  <c r="BS1308" i="6" s="1"/>
  <c r="BR1309" i="6"/>
  <c r="CA1307" i="6"/>
  <c r="BZ1307" i="6"/>
  <c r="BQ1309" i="6" l="1"/>
  <c r="BS1309" i="6" s="1"/>
  <c r="BR1310" i="6"/>
  <c r="CA1308" i="6"/>
  <c r="BZ1308" i="6"/>
  <c r="BQ1310" i="6" l="1"/>
  <c r="BS1310" i="6" s="1"/>
  <c r="BR1311" i="6"/>
  <c r="BZ1309" i="6"/>
  <c r="CA1309" i="6"/>
  <c r="BQ1311" i="6" l="1"/>
  <c r="BS1311" i="6" s="1"/>
  <c r="BR1312" i="6"/>
  <c r="BZ1311" i="6"/>
  <c r="CA1310" i="6"/>
  <c r="BZ1310" i="6"/>
  <c r="BR1313" i="6" l="1"/>
  <c r="BQ1312" i="6"/>
  <c r="BS1312" i="6" s="1"/>
  <c r="CA1311" i="6"/>
  <c r="BR1314" i="6" l="1"/>
  <c r="BQ1313" i="6"/>
  <c r="BS1313" i="6" s="1"/>
  <c r="BZ1312" i="6"/>
  <c r="CA1312" i="6"/>
  <c r="BR1315" i="6" l="1"/>
  <c r="BQ1314" i="6"/>
  <c r="BS1314" i="6" s="1"/>
  <c r="CA1313" i="6"/>
  <c r="BZ1313" i="6"/>
  <c r="CA1314" i="6" l="1"/>
  <c r="BZ1314" i="6"/>
  <c r="BQ1315" i="6"/>
  <c r="BS1315" i="6" s="1"/>
  <c r="BR1316" i="6"/>
  <c r="CA1315" i="6" l="1"/>
  <c r="BR1317" i="6"/>
  <c r="BQ1316" i="6"/>
  <c r="BS1316" i="6" s="1"/>
  <c r="BZ1315" i="6"/>
  <c r="CA1316" i="6" l="1"/>
  <c r="BQ1317" i="6"/>
  <c r="BS1317" i="6" s="1"/>
  <c r="BR1318" i="6"/>
  <c r="BZ1316" i="6"/>
  <c r="BZ1317" i="6" l="1"/>
  <c r="CA1317" i="6"/>
  <c r="BR1319" i="6"/>
  <c r="BQ1318" i="6"/>
  <c r="BS1318" i="6" s="1"/>
  <c r="BZ1318" i="6" l="1"/>
  <c r="BQ1319" i="6"/>
  <c r="BS1319" i="6" s="1"/>
  <c r="BR1320" i="6"/>
  <c r="CA1319" i="6"/>
  <c r="CA1318" i="6"/>
  <c r="BQ1320" i="6" l="1"/>
  <c r="BS1320" i="6" s="1"/>
  <c r="BR1321" i="6"/>
  <c r="BZ1319" i="6"/>
  <c r="BQ1321" i="6" l="1"/>
  <c r="BS1321" i="6" s="1"/>
  <c r="BR1322" i="6"/>
  <c r="CA1320" i="6"/>
  <c r="BZ1320" i="6"/>
  <c r="BQ1322" i="6" l="1"/>
  <c r="BS1322" i="6" s="1"/>
  <c r="BR1323" i="6"/>
  <c r="CA1321" i="6"/>
  <c r="BZ1321" i="6"/>
  <c r="BZ1322" i="6" l="1"/>
  <c r="BQ1323" i="6"/>
  <c r="BS1323" i="6" s="1"/>
  <c r="BR1324" i="6"/>
  <c r="CA1322" i="6"/>
  <c r="CA1323" i="6" l="1"/>
  <c r="BZ1323" i="6"/>
  <c r="BR1325" i="6"/>
  <c r="BQ1324" i="6"/>
  <c r="BS1324" i="6" s="1"/>
  <c r="BQ1325" i="6" l="1"/>
  <c r="BS1325" i="6" s="1"/>
  <c r="BR1326" i="6"/>
  <c r="CA1324" i="6"/>
  <c r="BZ1324" i="6"/>
  <c r="BR1327" i="6" l="1"/>
  <c r="BQ1326" i="6"/>
  <c r="BS1326" i="6" s="1"/>
  <c r="CA1325" i="6"/>
  <c r="BZ1325" i="6"/>
  <c r="CA1326" i="6" l="1"/>
  <c r="BR1328" i="6"/>
  <c r="BQ1327" i="6"/>
  <c r="BS1327" i="6" s="1"/>
  <c r="BZ1326" i="6"/>
  <c r="BZ1327" i="6" l="1"/>
  <c r="BR1329" i="6"/>
  <c r="BQ1328" i="6"/>
  <c r="BS1328" i="6" s="1"/>
  <c r="CA1327" i="6"/>
  <c r="BZ1328" i="6" l="1"/>
  <c r="BR1330" i="6"/>
  <c r="BQ1329" i="6"/>
  <c r="BS1329" i="6" s="1"/>
  <c r="CA1328" i="6"/>
  <c r="CA1329" i="6" l="1"/>
  <c r="BR1331" i="6"/>
  <c r="BQ1330" i="6"/>
  <c r="BS1330" i="6" s="1"/>
  <c r="BZ1329" i="6"/>
  <c r="BQ1331" i="6" l="1"/>
  <c r="BS1331" i="6" s="1"/>
  <c r="BR1332" i="6"/>
  <c r="CA1330" i="6"/>
  <c r="BZ1330" i="6"/>
  <c r="BR1333" i="6" l="1"/>
  <c r="BQ1332" i="6"/>
  <c r="BS1332" i="6" s="1"/>
  <c r="BZ1331" i="6"/>
  <c r="CA1331" i="6"/>
  <c r="BQ1333" i="6" l="1"/>
  <c r="BS1333" i="6" s="1"/>
  <c r="BR1334" i="6"/>
  <c r="CA1332" i="6"/>
  <c r="BZ1332" i="6"/>
  <c r="BR1335" i="6" l="1"/>
  <c r="BQ1334" i="6"/>
  <c r="BS1334" i="6" s="1"/>
  <c r="BZ1333" i="6"/>
  <c r="CA1333" i="6"/>
  <c r="CA1334" i="6" l="1"/>
  <c r="BR1336" i="6"/>
  <c r="BQ1335" i="6"/>
  <c r="BS1335" i="6" s="1"/>
  <c r="BZ1334" i="6"/>
  <c r="BQ1336" i="6" l="1"/>
  <c r="BS1336" i="6" s="1"/>
  <c r="BR1337" i="6"/>
  <c r="CA1335" i="6"/>
  <c r="BZ1335" i="6"/>
  <c r="BQ1337" i="6" l="1"/>
  <c r="BS1337" i="6" s="1"/>
  <c r="BR1338" i="6"/>
  <c r="CA1337" i="6"/>
  <c r="BZ1336" i="6"/>
  <c r="CA1336" i="6"/>
  <c r="BR1339" i="6" l="1"/>
  <c r="BQ1338" i="6"/>
  <c r="BS1338" i="6" s="1"/>
  <c r="BZ1338" i="6"/>
  <c r="BZ1337" i="6"/>
  <c r="BQ1339" i="6" l="1"/>
  <c r="BS1339" i="6" s="1"/>
  <c r="BR1340" i="6"/>
  <c r="CA1338" i="6"/>
  <c r="BR1341" i="6" l="1"/>
  <c r="BQ1340" i="6"/>
  <c r="BS1340" i="6" s="1"/>
  <c r="CA1339" i="6"/>
  <c r="BZ1339" i="6"/>
  <c r="CA1340" i="6" l="1"/>
  <c r="BR1342" i="6"/>
  <c r="BQ1341" i="6"/>
  <c r="BS1341" i="6" s="1"/>
  <c r="BZ1340" i="6"/>
  <c r="CA1341" i="6" l="1"/>
  <c r="BZ1341" i="6"/>
  <c r="BQ1342" i="6"/>
  <c r="BS1342" i="6" s="1"/>
  <c r="BR1343" i="6"/>
  <c r="CA1342" i="6" l="1"/>
  <c r="BQ1343" i="6"/>
  <c r="BS1343" i="6" s="1"/>
  <c r="BR1344" i="6"/>
  <c r="BZ1342" i="6"/>
  <c r="BZ1343" i="6" l="1"/>
  <c r="CA1343" i="6"/>
  <c r="BR1345" i="6"/>
  <c r="BQ1344" i="6"/>
  <c r="BS1344" i="6" s="1"/>
  <c r="BQ1345" i="6" l="1"/>
  <c r="BS1345" i="6" s="1"/>
  <c r="BR1346" i="6"/>
  <c r="CA1344" i="6"/>
  <c r="BZ1344" i="6"/>
  <c r="BQ1346" i="6" l="1"/>
  <c r="BS1346" i="6" s="1"/>
  <c r="BR1347" i="6"/>
  <c r="CA1346" i="6"/>
  <c r="BZ1345" i="6"/>
  <c r="CA1345" i="6"/>
  <c r="BQ1347" i="6" l="1"/>
  <c r="BS1347" i="6" s="1"/>
  <c r="BR1348" i="6"/>
  <c r="CA1347" i="6"/>
  <c r="BZ1347" i="6"/>
  <c r="BZ1346" i="6"/>
  <c r="BR1349" i="6" l="1"/>
  <c r="BQ1348" i="6"/>
  <c r="BS1348" i="6" s="1"/>
  <c r="CA1348" i="6" l="1"/>
  <c r="BZ1348" i="6"/>
  <c r="BR1350" i="6"/>
  <c r="BQ1349" i="6"/>
  <c r="BS1349" i="6" s="1"/>
  <c r="CA1349" i="6" l="1"/>
  <c r="BQ1350" i="6"/>
  <c r="BS1350" i="6" s="1"/>
  <c r="CA1350" i="6"/>
  <c r="BR1351" i="6"/>
  <c r="BZ1349" i="6"/>
  <c r="BZ1350" i="6" l="1"/>
  <c r="BR1352" i="6"/>
  <c r="BQ1351" i="6"/>
  <c r="BS1351" i="6" s="1"/>
  <c r="CA1351" i="6" l="1"/>
  <c r="BR1353" i="6"/>
  <c r="BQ1352" i="6"/>
  <c r="BS1352" i="6" s="1"/>
  <c r="BZ1351" i="6"/>
  <c r="BZ1352" i="6" l="1"/>
  <c r="BR1354" i="6"/>
  <c r="BQ1353" i="6"/>
  <c r="BS1353" i="6" s="1"/>
  <c r="CA1352" i="6"/>
  <c r="BR1355" i="6" l="1"/>
  <c r="BQ1354" i="6"/>
  <c r="BS1354" i="6" s="1"/>
  <c r="BZ1353" i="6"/>
  <c r="CA1353" i="6"/>
  <c r="BR1356" i="6" l="1"/>
  <c r="BQ1355" i="6"/>
  <c r="BS1355" i="6" s="1"/>
  <c r="BZ1354" i="6"/>
  <c r="CA1354" i="6"/>
  <c r="BQ1356" i="6" l="1"/>
  <c r="BS1356" i="6" s="1"/>
  <c r="BR1357" i="6"/>
  <c r="CA1355" i="6"/>
  <c r="BZ1355" i="6"/>
  <c r="BQ1357" i="6" l="1"/>
  <c r="BS1357" i="6" s="1"/>
  <c r="BR1358" i="6"/>
  <c r="BZ1356" i="6"/>
  <c r="CA1356" i="6"/>
  <c r="BR1359" i="6" l="1"/>
  <c r="BQ1358" i="6"/>
  <c r="BS1358" i="6" s="1"/>
  <c r="BZ1357" i="6"/>
  <c r="CA1357" i="6"/>
  <c r="BR1360" i="6" l="1"/>
  <c r="BQ1359" i="6"/>
  <c r="BS1359" i="6" s="1"/>
  <c r="BZ1358" i="6"/>
  <c r="CA1358" i="6"/>
  <c r="BZ1359" i="6" l="1"/>
  <c r="BR1361" i="6"/>
  <c r="BQ1360" i="6"/>
  <c r="BS1360" i="6" s="1"/>
  <c r="CA1359" i="6"/>
  <c r="BR1362" i="6" l="1"/>
  <c r="BQ1361" i="6"/>
  <c r="BS1361" i="6" s="1"/>
  <c r="BZ1360" i="6"/>
  <c r="CA1360" i="6"/>
  <c r="CA1361" i="6" l="1"/>
  <c r="BR1363" i="6"/>
  <c r="BQ1362" i="6"/>
  <c r="BS1362" i="6" s="1"/>
  <c r="BZ1361" i="6"/>
  <c r="BQ1363" i="6" l="1"/>
  <c r="BS1363" i="6" s="1"/>
  <c r="BR1364" i="6"/>
  <c r="CA1362" i="6"/>
  <c r="BZ1362" i="6"/>
  <c r="BQ1364" i="6" l="1"/>
  <c r="BS1364" i="6" s="1"/>
  <c r="BR1365" i="6"/>
  <c r="CA1364" i="6"/>
  <c r="BZ1363" i="6"/>
  <c r="CA1363" i="6"/>
  <c r="BQ1365" i="6" l="1"/>
  <c r="BS1365" i="6" s="1"/>
  <c r="BR1366" i="6"/>
  <c r="BZ1364" i="6"/>
  <c r="BR1367" i="6" l="1"/>
  <c r="BQ1366" i="6"/>
  <c r="BS1366" i="6" s="1"/>
  <c r="CA1366" i="6"/>
  <c r="BZ1365" i="6"/>
  <c r="CA1365" i="6"/>
  <c r="BQ1367" i="6" l="1"/>
  <c r="BS1367" i="6" s="1"/>
  <c r="BR1368" i="6"/>
  <c r="BZ1366" i="6"/>
  <c r="BR1369" i="6" l="1"/>
  <c r="BQ1368" i="6"/>
  <c r="BS1368" i="6" s="1"/>
  <c r="CA1367" i="6"/>
  <c r="BZ1367" i="6"/>
  <c r="BQ1369" i="6" l="1"/>
  <c r="BS1369" i="6" s="1"/>
  <c r="BR1370" i="6"/>
  <c r="BZ1369" i="6"/>
  <c r="CA1368" i="6"/>
  <c r="BZ1368" i="6"/>
  <c r="BQ1370" i="6" l="1"/>
  <c r="BS1370" i="6" s="1"/>
  <c r="CA1370" i="6"/>
  <c r="BR1371" i="6"/>
  <c r="CA1369" i="6"/>
  <c r="BR1372" i="6" l="1"/>
  <c r="BQ1371" i="6"/>
  <c r="BS1371" i="6" s="1"/>
  <c r="BZ1370" i="6"/>
  <c r="BR1373" i="6" l="1"/>
  <c r="BQ1372" i="6"/>
  <c r="BS1372" i="6" s="1"/>
  <c r="BZ1371" i="6"/>
  <c r="CA1371" i="6"/>
  <c r="CA1372" i="6" l="1"/>
  <c r="BZ1372" i="6"/>
  <c r="BR1374" i="6"/>
  <c r="BQ1373" i="6"/>
  <c r="BS1373" i="6" s="1"/>
  <c r="BQ1374" i="6" l="1"/>
  <c r="BS1374" i="6" s="1"/>
  <c r="BR1375" i="6"/>
  <c r="BZ1374" i="6"/>
  <c r="BZ1373" i="6"/>
  <c r="CA1373" i="6"/>
  <c r="BR1376" i="6" l="1"/>
  <c r="BQ1375" i="6"/>
  <c r="BS1375" i="6" s="1"/>
  <c r="BZ1375" i="6"/>
  <c r="CA1375" i="6"/>
  <c r="CA1374" i="6"/>
  <c r="BQ1376" i="6" l="1"/>
  <c r="BS1376" i="6" s="1"/>
  <c r="BR1377" i="6"/>
  <c r="CA1376" i="6"/>
  <c r="BZ1376" i="6"/>
  <c r="BQ1377" i="6" l="1"/>
  <c r="BS1377" i="6" s="1"/>
  <c r="BR1378" i="6"/>
  <c r="BR1379" i="6" l="1"/>
  <c r="BQ1378" i="6"/>
  <c r="BS1378" i="6" s="1"/>
  <c r="BZ1377" i="6"/>
  <c r="CA1377" i="6"/>
  <c r="BQ1379" i="6" l="1"/>
  <c r="BS1379" i="6" s="1"/>
  <c r="BR1380" i="6"/>
  <c r="BZ1378" i="6"/>
  <c r="CA1378" i="6"/>
  <c r="BQ1380" i="6" l="1"/>
  <c r="BS1380" i="6" s="1"/>
  <c r="CA1379" i="6"/>
  <c r="BZ1379" i="6"/>
  <c r="CA1380" i="6" l="1"/>
  <c r="BZ1380" i="6"/>
</calcChain>
</file>

<file path=xl/sharedStrings.xml><?xml version="1.0" encoding="utf-8"?>
<sst xmlns="http://schemas.openxmlformats.org/spreadsheetml/2006/main" count="955" uniqueCount="294">
  <si>
    <t>Country</t>
  </si>
  <si>
    <t>France</t>
  </si>
  <si>
    <t>TSO</t>
  </si>
  <si>
    <t>Blending share</t>
  </si>
  <si>
    <t>Infrastructure category</t>
  </si>
  <si>
    <t>Component requiring adaptation</t>
  </si>
  <si>
    <t>Adaptation</t>
  </si>
  <si>
    <t>(Annualised) specific adaptation costs (CAPEX+OPEX)</t>
  </si>
  <si>
    <t>Specific values by country</t>
  </si>
  <si>
    <t>AT</t>
  </si>
  <si>
    <t>BE</t>
  </si>
  <si>
    <t>…</t>
  </si>
  <si>
    <t>SE</t>
  </si>
  <si>
    <t>&lt;5%</t>
  </si>
  <si>
    <t>Storage</t>
  </si>
  <si>
    <t>Porous storage</t>
  </si>
  <si>
    <t>End-use</t>
  </si>
  <si>
    <t>Transmission</t>
  </si>
  <si>
    <t>A</t>
  </si>
  <si>
    <t>B</t>
  </si>
  <si>
    <t>C</t>
  </si>
  <si>
    <t>D</t>
  </si>
  <si>
    <t>CAPEX</t>
  </si>
  <si>
    <t>OPEX</t>
  </si>
  <si>
    <t>&gt;20%</t>
  </si>
  <si>
    <r>
      <rPr>
        <sz val="11"/>
        <color theme="1"/>
        <rFont val="Calibri"/>
        <family val="2"/>
      </rPr>
      <t xml:space="preserve">from 10 </t>
    </r>
    <r>
      <rPr>
        <b/>
        <sz val="11"/>
        <color theme="1"/>
        <rFont val="Calibri"/>
        <family val="2"/>
      </rPr>
      <t>to 20%</t>
    </r>
  </si>
  <si>
    <r>
      <rPr>
        <sz val="11"/>
        <color theme="1"/>
        <rFont val="Calibri"/>
        <family val="2"/>
      </rPr>
      <t xml:space="preserve">from 5 </t>
    </r>
    <r>
      <rPr>
        <b/>
        <sz val="11"/>
        <color theme="1"/>
        <rFont val="Calibri"/>
        <family val="2"/>
      </rPr>
      <t>to 10%</t>
    </r>
  </si>
  <si>
    <t>CAPEX - Altfahrzeuge gehen schnell aus dem Markt</t>
  </si>
  <si>
    <t>Membrane for deblending - H2. use</t>
  </si>
  <si>
    <t>Membrane for deblending - electr. demand</t>
  </si>
  <si>
    <t>Industrie</t>
  </si>
  <si>
    <t>50% Chemical industry (material use), glass</t>
  </si>
  <si>
    <t>Gas turbine for storage (cavern + porous)</t>
  </si>
  <si>
    <t xml:space="preserve">Calorific value adjustment - LPG demand </t>
  </si>
  <si>
    <t>Investment +30% of excisting capacity</t>
  </si>
  <si>
    <t>Gas demand +30% of excisting transport losses</t>
  </si>
  <si>
    <t>DSO</t>
  </si>
  <si>
    <t>Gas pressure regulator</t>
  </si>
  <si>
    <t>compresor gas grid</t>
  </si>
  <si>
    <t>Gas demand +40% of excisting transport losses</t>
  </si>
  <si>
    <t>Adaptation - Exchange helium</t>
  </si>
  <si>
    <t>CHP for power generation</t>
  </si>
  <si>
    <t xml:space="preserve">  +3% less energy required</t>
  </si>
  <si>
    <t xml:space="preserve"> +5% less energy required</t>
  </si>
  <si>
    <t>Additional PCS Analysers for calorific value reconstruction system</t>
  </si>
  <si>
    <t>boilers</t>
  </si>
  <si>
    <t>Investment +40% of excisting capacity</t>
  </si>
  <si>
    <t>Distribution</t>
  </si>
  <si>
    <t>Gas pressure regulator &gt;40 to 16bar</t>
  </si>
  <si>
    <t>Gas pressure regulator storage withdrawal</t>
  </si>
  <si>
    <t>H2 losses by drying</t>
  </si>
  <si>
    <t xml:space="preserve">  5% of H2</t>
  </si>
  <si>
    <t xml:space="preserve">  +5% less energy required</t>
  </si>
  <si>
    <t>BG</t>
  </si>
  <si>
    <t>CY</t>
  </si>
  <si>
    <t>CZ</t>
  </si>
  <si>
    <t>DE</t>
  </si>
  <si>
    <t>DK</t>
  </si>
  <si>
    <t>EE</t>
  </si>
  <si>
    <t>EL</t>
  </si>
  <si>
    <t>ES</t>
  </si>
  <si>
    <t>FI</t>
  </si>
  <si>
    <t>FR</t>
  </si>
  <si>
    <t>HR</t>
  </si>
  <si>
    <t>HU</t>
  </si>
  <si>
    <t>IE</t>
  </si>
  <si>
    <t>IT</t>
  </si>
  <si>
    <t>LT</t>
  </si>
  <si>
    <t>LU</t>
  </si>
  <si>
    <t>LV</t>
  </si>
  <si>
    <t>MT</t>
  </si>
  <si>
    <t>NL</t>
  </si>
  <si>
    <t>PL</t>
  </si>
  <si>
    <t>PT</t>
  </si>
  <si>
    <t>RO</t>
  </si>
  <si>
    <t>SI</t>
  </si>
  <si>
    <t>SK</t>
  </si>
  <si>
    <t>TWh</t>
  </si>
  <si>
    <t>GW</t>
  </si>
  <si>
    <t xml:space="preserve">Gas turbine for power generation (old stock) </t>
  </si>
  <si>
    <t>Gas turbine for gas grid  - inkl. transit</t>
  </si>
  <si>
    <t>compresor storage (cavern + porous)</t>
  </si>
  <si>
    <t>Existing power plants still in operation in 2030, all condensing power plants with 50% electrical efficiency; 50% of the CHP are gas turbines and connected to the TSO with 40% electrical efficiency.</t>
  </si>
  <si>
    <t>33% efficiency shaft power--&gt; gas consumption power</t>
  </si>
  <si>
    <t>Existing power plants still in operation in 2030, 50% of CHP are CHP etc. and connected to DSO with 40% electrical efficiency</t>
  </si>
  <si>
    <t>€/MWh gas mix</t>
  </si>
  <si>
    <t>€/MWh natural gas</t>
  </si>
  <si>
    <t>€/MWh H2</t>
  </si>
  <si>
    <t>GW gas launching capacity</t>
  </si>
  <si>
    <t>TWh gas consumption</t>
  </si>
  <si>
    <t>TWh losses</t>
  </si>
  <si>
    <t>TWh 1 storage cycle</t>
  </si>
  <si>
    <t>GW additional shaft power</t>
  </si>
  <si>
    <t>TWh Consumption for preheating</t>
  </si>
  <si>
    <t>TWh preheating related to decentralized consumption</t>
  </si>
  <si>
    <t>thousand pieces</t>
  </si>
  <si>
    <t>comment</t>
  </si>
  <si>
    <t>Fluctuating H2 proportions in the distribution network</t>
  </si>
  <si>
    <t>H2 - admixture in the transport network &gt;40bar</t>
  </si>
  <si>
    <t>H2 - admixture in the supraregional distribution network approx. 16 bar</t>
  </si>
  <si>
    <t>Parallel H2 transport network to the CH4 transport network</t>
  </si>
  <si>
    <t>Adjustments in the transport network up to 5%</t>
  </si>
  <si>
    <t>Adjustments in the transportation network to move from 5% to 10%.</t>
  </si>
  <si>
    <t>Adjustments in the transportation network to move from 10% to 20%.</t>
  </si>
  <si>
    <t>Adjustments in the transport network over 20%</t>
  </si>
  <si>
    <t>Adjustments in the distribution network to move from 5% to 10%.</t>
  </si>
  <si>
    <t>Adjustments in the distribution network to move from 10% to 20%.</t>
  </si>
  <si>
    <t>Adjustments in the distribution network above 20%</t>
  </si>
  <si>
    <t>Gas pressure regulator &lt;40bar to 16bar - less energy required for reheating 10% --&gt; 3% less energy required</t>
  </si>
  <si>
    <t>Cleaning</t>
  </si>
  <si>
    <t>OPEX electr. consumption</t>
  </si>
  <si>
    <t>OPEX H2 sale revenue</t>
  </si>
  <si>
    <t>Considered:</t>
  </si>
  <si>
    <t>Desulfurization /Drying Pore Storage</t>
  </si>
  <si>
    <t>Calorific value adjustment LPG</t>
  </si>
  <si>
    <t>Compressor capacity</t>
  </si>
  <si>
    <t>New gas turbines for compressor drive</t>
  </si>
  <si>
    <t>Adjustment costs GC</t>
  </si>
  <si>
    <t>New GC</t>
  </si>
  <si>
    <t>OPEX gas fuel costs</t>
  </si>
  <si>
    <t>Gas pressure regulator &gt;40bar to 16bar</t>
  </si>
  <si>
    <t>OPEX - reduced heating costs</t>
  </si>
  <si>
    <t>Not considered:</t>
  </si>
  <si>
    <t>Lines coating</t>
  </si>
  <si>
    <t>Lines exchange</t>
  </si>
  <si>
    <t>Cleaning CNG filling stations</t>
  </si>
  <si>
    <t>More points</t>
  </si>
  <si>
    <t>valves, seals</t>
  </si>
  <si>
    <t>CAPEX - up to 20% there is still no leakage</t>
  </si>
  <si>
    <t xml:space="preserve">CAPEX - only for small number of lines </t>
  </si>
  <si>
    <t>CAPEX - only for small number of lines</t>
  </si>
  <si>
    <t>Storage tank discharge - 5% H2 loss due to drying</t>
  </si>
  <si>
    <t>Compressors in the gas network - from 10 to 40% impellers and recirculation stages/gears have to be replaced only casing remains --&gt; 50% of investment costs</t>
  </si>
  <si>
    <t>Gas pressure regulator accumulator discharge - less energy required for reheating 20% --&gt; additional +5% less energy required</t>
  </si>
  <si>
    <t>Gas pressure regulator &lt;40bar to 16bar - less energy required for reheating 20% --&gt; additional +5% less energy required</t>
  </si>
  <si>
    <t xml:space="preserve">Lines with large diameters in the transport network that need to be replaced or coated are low </t>
  </si>
  <si>
    <t>From 40% all compressors must be replaced</t>
  </si>
  <si>
    <t>Gas pressure regulator - design for relative density no longer fits - must be replaced</t>
  </si>
  <si>
    <t>Boiler exchange</t>
  </si>
  <si>
    <t>Replacement valves due to leakage</t>
  </si>
  <si>
    <t>Focus on centralized 100%H2 consumers, 
decentralized consumers stop at 20%H2 share</t>
  </si>
  <si>
    <t xml:space="preserve"> - no blending / but transformation costs for H2 transport network</t>
  </si>
  <si>
    <t>gas chromatographs (GC)</t>
  </si>
  <si>
    <t>Additional process chromatographs (GC) for calorific value reconstruction system (instead of meter exchange which go up to 10% otherwise only sufficiently accurate)</t>
  </si>
  <si>
    <t>Chemical industry (material use), glass</t>
  </si>
  <si>
    <t>industrial high temperature application (&gt;500°C without glass)</t>
  </si>
  <si>
    <t>Gas turbine for grid and storage</t>
  </si>
  <si>
    <t>Compressors (without drive unit) - from 10 to 40% impellers and recirculation stages/gearboxes have to be replaced only casing remains --&gt; 50% of investment costs</t>
  </si>
  <si>
    <t>Replacement investments for H2-Ready at end-of-life (can save costs for adaptation) would only be relevant with slower increase of blending until 2050</t>
  </si>
  <si>
    <t>from 5 to 10%</t>
  </si>
  <si>
    <t>CountCountry</t>
  </si>
  <si>
    <t>CountLine</t>
  </si>
  <si>
    <t>Threshold</t>
  </si>
  <si>
    <t>Network</t>
  </si>
  <si>
    <t>Category</t>
  </si>
  <si>
    <t>Component</t>
  </si>
  <si>
    <t>Code</t>
  </si>
  <si>
    <t>Unit</t>
  </si>
  <si>
    <t>Cost</t>
  </si>
  <si>
    <t>Row Labels</t>
  </si>
  <si>
    <t>Grand Total</t>
  </si>
  <si>
    <t>Column Labels</t>
  </si>
  <si>
    <t>from 10 to 20%</t>
  </si>
  <si>
    <t>Sum of Cost</t>
  </si>
  <si>
    <t>(All)</t>
  </si>
  <si>
    <t>DSO Total</t>
  </si>
  <si>
    <t>TSO Total</t>
  </si>
  <si>
    <t>Instalation of higher gas turbine capacities for compressors - inkl. transit and storage</t>
  </si>
  <si>
    <t>DSO - Distribution</t>
  </si>
  <si>
    <t>DSO - End-use</t>
  </si>
  <si>
    <t>DSO - Industry</t>
  </si>
  <si>
    <t>TSO -End-use</t>
  </si>
  <si>
    <t>TSO - Industry</t>
  </si>
  <si>
    <t>TSO - Storage</t>
  </si>
  <si>
    <t>TSO - Transmission</t>
  </si>
  <si>
    <t>50% industrial high temperature application (&gt;500°C without glass)</t>
  </si>
  <si>
    <t>DSO - Chemical industry (feedstock), glass industry</t>
  </si>
  <si>
    <t>DSO - Industrial high temperature application (&gt;500°C except glass)</t>
  </si>
  <si>
    <t>DSO - Boilers</t>
  </si>
  <si>
    <t>DSO - CHP for power generation</t>
  </si>
  <si>
    <t>DSO - Gas chromatographs</t>
  </si>
  <si>
    <t>DSO - Gas pressure regulators</t>
  </si>
  <si>
    <t>DSO - Gas turbines for grid and storage</t>
  </si>
  <si>
    <t>DSO - Gas turbine for power generation (old stock)</t>
  </si>
  <si>
    <t>TSO - Chemical industry (feedstock), glass industry</t>
  </si>
  <si>
    <t>TSO - Industrial high temperature application (&gt;500°C except glass)</t>
  </si>
  <si>
    <t>TSO - compresor gas grid</t>
  </si>
  <si>
    <t xml:space="preserve">TSO - compresor for storage </t>
  </si>
  <si>
    <t>TSO - gas chromatographs</t>
  </si>
  <si>
    <t>TSO -Less energy required</t>
  </si>
  <si>
    <t>TSO - Gas turbine for gas grid</t>
  </si>
  <si>
    <t>TSO - Gas turbine for power generation (old stock)</t>
  </si>
  <si>
    <t>TSO - Gas turbine for storage</t>
  </si>
  <si>
    <t>TSO - H2 losses by drying</t>
  </si>
  <si>
    <t>TSO - Higher gas turbine capacities for compressors</t>
  </si>
  <si>
    <t>TSO - Porous storage</t>
  </si>
  <si>
    <t>Chemical industry (feedstock), glass industry</t>
  </si>
  <si>
    <t>Industrial high temperature application (&gt;500°C except glass)</t>
  </si>
  <si>
    <t>Boilers</t>
  </si>
  <si>
    <t>Gas chromatographs</t>
  </si>
  <si>
    <t>Gas pressure regulators - DSO</t>
  </si>
  <si>
    <t>Gas turbines for grid and storage</t>
  </si>
  <si>
    <t>Gas turbine for power generation (old stock)</t>
  </si>
  <si>
    <t>Compressor gas grid - TSO</t>
  </si>
  <si>
    <t>Compressor for storage</t>
  </si>
  <si>
    <t>Higher gas turbine capacities for compressors</t>
  </si>
  <si>
    <t>Less energy required</t>
  </si>
  <si>
    <t>10 - 20%</t>
  </si>
  <si>
    <t>5 - 10%</t>
  </si>
  <si>
    <t>Example of affected regions</t>
  </si>
  <si>
    <t>Description of how hydrogen is transported in the gas network</t>
  </si>
  <si>
    <t>NL, BE, (Northwest) Germany, …</t>
  </si>
  <si>
    <t>Germany without specific H2 transport network, …</t>
  </si>
  <si>
    <r>
      <t>Lower fluctuations (due to dilution in the transport network) 
--&gt; the maximum rate of blending is</t>
    </r>
    <r>
      <rPr>
        <b/>
        <sz val="11"/>
        <color theme="1"/>
        <rFont val="Calibri"/>
        <family val="2"/>
        <scheme val="minor"/>
      </rPr>
      <t xml:space="preserve"> 20% H2</t>
    </r>
    <r>
      <rPr>
        <sz val="11"/>
        <color theme="1"/>
        <rFont val="Calibri"/>
        <family val="2"/>
        <scheme val="minor"/>
      </rPr>
      <t xml:space="preserve"> in 2030 if premature boiler replacement is to be avoided</t>
    </r>
  </si>
  <si>
    <r>
      <t xml:space="preserve">Higher fluctuations than if hydrogen is integrated in the transport network
--&gt; the maximum rate of blending is </t>
    </r>
    <r>
      <rPr>
        <b/>
        <sz val="11"/>
        <color theme="1"/>
        <rFont val="Calibri"/>
        <family val="2"/>
        <scheme val="minor"/>
      </rPr>
      <t>10% H2</t>
    </r>
    <r>
      <rPr>
        <sz val="11"/>
        <color theme="1"/>
        <rFont val="Calibri"/>
        <family val="2"/>
        <scheme val="minor"/>
      </rPr>
      <t xml:space="preserve"> in 2030 if premature boiler replacement is to be avoided</t>
    </r>
  </si>
  <si>
    <r>
      <t xml:space="preserve">The proportion of H2 in the network is constant
--&gt; the maximum rate of blending is </t>
    </r>
    <r>
      <rPr>
        <b/>
        <sz val="11"/>
        <rFont val="Calibri"/>
        <family val="2"/>
        <scheme val="minor"/>
      </rPr>
      <t xml:space="preserve">20% H2 </t>
    </r>
    <r>
      <rPr>
        <sz val="11"/>
        <rFont val="Calibri"/>
        <family val="2"/>
        <scheme val="minor"/>
      </rPr>
      <t>in 2030 if premature boiler replacement is to be avoided</t>
    </r>
  </si>
  <si>
    <t>Logistic for transformation - avoid supply interruption (different from L-gas -&gt; H-gas conversion)</t>
  </si>
  <si>
    <r>
      <t xml:space="preserve">- A tab that describes the different types of hydrogen integration into the gas grid  : </t>
    </r>
    <r>
      <rPr>
        <b/>
        <sz val="12"/>
        <color theme="8" tint="0.39997558519241921"/>
        <rFont val="Calibri Light"/>
        <family val="2"/>
        <scheme val="major"/>
      </rPr>
      <t>Structure</t>
    </r>
  </si>
  <si>
    <t>- Two tabs with the calculations of adaptation costs for different types of hydrogen integration in the gas network</t>
  </si>
  <si>
    <t>Type 1 --&gt; Integration in the transport network</t>
  </si>
  <si>
    <t>Type 2 --&gt; Integration in the distribution network</t>
  </si>
  <si>
    <t>Type 3 --&gt; Parallel dedicated H2 network</t>
  </si>
  <si>
    <r>
      <t xml:space="preserve">- </t>
    </r>
    <r>
      <rPr>
        <b/>
        <sz val="11"/>
        <color theme="8" tint="0.39997558519241921"/>
        <rFont val="Calibri Light"/>
        <family val="2"/>
        <scheme val="major"/>
      </rPr>
      <t>Type 2 - Distribution network</t>
    </r>
    <r>
      <rPr>
        <sz val="11"/>
        <color theme="1"/>
        <rFont val="Calibri Light"/>
        <family val="2"/>
        <scheme val="major"/>
      </rPr>
      <t xml:space="preserve"> provides the adaptation costs for each country, for each type of equipment and for various ranges of H2 integration shares, in the case where H2 is integrated into the supraregional distribution network</t>
    </r>
  </si>
  <si>
    <r>
      <t xml:space="preserve">- </t>
    </r>
    <r>
      <rPr>
        <b/>
        <sz val="11"/>
        <color theme="8" tint="0.39997558519241921"/>
        <rFont val="Calibri Light"/>
        <family val="2"/>
        <scheme val="major"/>
      </rPr>
      <t>Type 1 - Transport network</t>
    </r>
    <r>
      <rPr>
        <sz val="11"/>
        <color theme="1"/>
        <rFont val="Calibri Light"/>
        <family val="2"/>
        <scheme val="major"/>
      </rPr>
      <t xml:space="preserve"> provides the adaptation costs for each country, each type of equipment and various ranges of H2 integration shares, in the case of H2 integration into the transport network. 
In this situation, both the transport network and the distribution network have to be able to cope with the same share of H2 blending. For example, if the H2 blending rate in the transport network is 10%, the equipment of both the distribution and the transport network need to be adapted to reach 10% blending rate.</t>
    </r>
  </si>
  <si>
    <t>Total costs M€/a</t>
  </si>
  <si>
    <t>Columns B to F describe the type of adaptation (equipment, associated blending rate, concerned level of the gas network)</t>
  </si>
  <si>
    <t>Columns G and H provide the unit cost adaptations</t>
  </si>
  <si>
    <t>Column I to AJ provide the specific number by country (volumes of gas transiting through the equipment to be adapted, capacity of the equipment to be adapted, number of pieces of equipment that needs to be adapted)</t>
  </si>
  <si>
    <t>In column AK to BL the unit cost adaptations are multiplied by the specific country numbers, to get total adaptation costs for each type of equipment, each country, and each range of blending rate</t>
  </si>
  <si>
    <t>Columns BS to CA  present the adaptation costs across rows per country, per equipment, and per blending rate. They are used to build the cost curves.</t>
  </si>
  <si>
    <t>Distribution of adaptation costs by type of network and type of infrastructure to be adapted</t>
  </si>
  <si>
    <t>Specific countries can be filtered</t>
  </si>
  <si>
    <t>Cumulativive adaptation costs :</t>
  </si>
  <si>
    <t>M€/year</t>
  </si>
  <si>
    <t>Cumulativive adaptation costs for each type of equipment :</t>
  </si>
  <si>
    <t>Distribution of adaptation costs by specific type of adaptation (in M€/year)</t>
  </si>
  <si>
    <t>Breakdown of adaptation costs by country and by range of hydrogen blending rate (in M€/year)</t>
  </si>
  <si>
    <r>
      <t>- The next tabs (</t>
    </r>
    <r>
      <rPr>
        <b/>
        <sz val="11"/>
        <color theme="8" tint="0.39997558519241921"/>
        <rFont val="Calibri Light"/>
        <family val="2"/>
        <scheme val="major"/>
      </rPr>
      <t>Type 1 - Overall cost curve</t>
    </r>
    <r>
      <rPr>
        <sz val="11"/>
        <color theme="1"/>
        <rFont val="Calibri Light"/>
        <family val="2"/>
        <scheme val="major"/>
      </rPr>
      <t xml:space="preserve"> and </t>
    </r>
    <r>
      <rPr>
        <b/>
        <sz val="11"/>
        <color theme="8" tint="0.39997558519241921"/>
        <rFont val="Calibri Light"/>
        <family val="2"/>
        <scheme val="major"/>
      </rPr>
      <t>Type 1 - Detailed cost curve</t>
    </r>
    <r>
      <rPr>
        <sz val="11"/>
        <color theme="1"/>
        <rFont val="Calibri Light"/>
        <family val="2"/>
        <scheme val="major"/>
      </rPr>
      <t>) show cumulative cost curves for each range of blending rate, in the case where hydrogen is directly integrated into the transmission grid</t>
    </r>
  </si>
  <si>
    <t>If the same results are needed for the case where H2 is integrated at the distribution level, columns BS to CA would need to be created in the tab "Type 2 - Distribution network" (as in the Type 1 tab)</t>
  </si>
  <si>
    <t>Adaptation costs are available for both type 1 (integration into the transmission grid) and type 2 (integration into the distribution grid). Cumulative cost curves are provided for type 1 integration, but the calculations can be made for type 2 too.</t>
  </si>
  <si>
    <r>
      <t xml:space="preserve">- The tab </t>
    </r>
    <r>
      <rPr>
        <b/>
        <sz val="11"/>
        <color theme="8" tint="0.39997558519241921"/>
        <rFont val="Calibri Light"/>
        <family val="2"/>
        <scheme val="major"/>
      </rPr>
      <t xml:space="preserve">Type 1 - National costs </t>
    </r>
    <r>
      <rPr>
        <sz val="11"/>
        <color theme="1"/>
        <rFont val="Calibri Light"/>
        <family val="2"/>
        <scheme val="major"/>
      </rPr>
      <t>consists of a table with total adaptation costs for each country considered and each range of hydrogen blending, in the case where hydrogen is directly integrated into the transmission gas grid</t>
    </r>
  </si>
  <si>
    <t>Three different possible integrations of hydrogen into the gas grid are described. The associated needed transformation for various ranges of H2 integration rates are listed. At the bottom of the tab, two tables list the the adaptation costs that are taken into account in the cost calculation, and those that are not taken into account</t>
  </si>
  <si>
    <t>Adjustments in the distribution network up to 5%</t>
  </si>
  <si>
    <t xml:space="preserve">The table below describes the changes needed to adapt the gas network to allow for hydrogen injection. </t>
  </si>
  <si>
    <t>Three types of integration are considered: in the transport network, in the distribution network, and in a dedicated hydrogen network.</t>
  </si>
  <si>
    <t>Desulfurization and Drying - Investment</t>
  </si>
  <si>
    <t>Membrane for deblending - Investment</t>
  </si>
  <si>
    <t>Calorific value adjustment - Investment</t>
  </si>
  <si>
    <t>Component exchange - 50% Investment</t>
  </si>
  <si>
    <t>Exchange Gas pressure regulator - Investment</t>
  </si>
  <si>
    <t>new heating boilers - Investment</t>
  </si>
  <si>
    <t>€/Nm³/h/year storage withdrawal</t>
  </si>
  <si>
    <t>€/kW/year</t>
  </si>
  <si>
    <t>€/kW/year shaft power</t>
  </si>
  <si>
    <t>€thousand/unit/year</t>
  </si>
  <si>
    <t>Mio. Nm³/h/year storage withdrawal</t>
  </si>
  <si>
    <t>Adaptation costs for existing process chromatographs (GC)</t>
  </si>
  <si>
    <t>Gas pressure regulator &gt;40bar to 16bar - less energy is required for reheating 10% --&gt; 3% less energy is required</t>
  </si>
  <si>
    <t>Higher gas turbine power required for compressor 10%H2--&gt; +30% additional power is required (CAPEX+OPEX)</t>
  </si>
  <si>
    <r>
      <t>Deblending for existing gas turbines (power generation)</t>
    </r>
    <r>
      <rPr>
        <sz val="11"/>
        <color theme="1"/>
        <rFont val="Calibri"/>
        <family val="2"/>
        <scheme val="minor"/>
      </rPr>
      <t xml:space="preserve"> (the blending rate can be from 1-5%, the adaptation costs below 5% are neglected) </t>
    </r>
  </si>
  <si>
    <t>Deblending for existing gas turbines of the compressors in the gas network</t>
  </si>
  <si>
    <t xml:space="preserve">Deblending for existing gas turbines of compressors in storage </t>
  </si>
  <si>
    <t>Calorific value adjustment of LPG blending for 50% of industrial plants</t>
  </si>
  <si>
    <t>Less energy is required for reheating for accumulator discharge of gas pressure regulator --&gt; 3% less energy required</t>
  </si>
  <si>
    <t>5% H2 loss due to drying for storage tank discharge</t>
  </si>
  <si>
    <t>Deblending for CHP turbines</t>
  </si>
  <si>
    <t>Gas pressure regulator must be replaces as the relative density no longer fits</t>
  </si>
  <si>
    <t>Logistic for transformation in order to avoid supply interruption (different from L-gas -&gt; H-gas conversion)</t>
  </si>
  <si>
    <t xml:space="preserve">New Compressors (without drive unit) -  to 40% </t>
  </si>
  <si>
    <t xml:space="preserve">New Compressors (without drive unit) to 40% </t>
  </si>
  <si>
    <t>Higher compressor capacity is necessary and offer 100%H --&gt; +300%power (CAPEX+OPEX)</t>
  </si>
  <si>
    <t>Higher gas turbine power for compressor is necessary to reach 20%H2 --&gt; additional +40%power (CAPEX+OPEX)</t>
  </si>
  <si>
    <t>Deblending for 50% of relevant industrial enterprises</t>
  </si>
  <si>
    <t>Pore storage - desulfurization and drying is already available</t>
  </si>
  <si>
    <t>In 2030 the number of CNG old vehicles is projected to be low --&gt; no deblending is necessary</t>
  </si>
  <si>
    <t>Deblending and calorific value adjustment for 50% of relevant industries (necessary later, as distribution networks that have relevant industries are avoided beforehand)</t>
  </si>
  <si>
    <t>Adjustments in the transportation network to move from 10% to 20%</t>
  </si>
  <si>
    <t>Adjustments in the transportation network to move from 5% to 10%</t>
  </si>
  <si>
    <t>Gas turbine for gas grid  - incl. transit</t>
  </si>
  <si>
    <t>Other adaptations?</t>
  </si>
  <si>
    <t xml:space="preserve">https://op.europa.eu/en/publication-detail/-/publication/d24343db-5ee8-11ec-9c6c-01aa75ed71a1/language-en </t>
  </si>
  <si>
    <t>This excel file consists of :</t>
  </si>
  <si>
    <t>For further information you may contact:</t>
  </si>
  <si>
    <r>
      <t xml:space="preserve">This excel provides data on the </t>
    </r>
    <r>
      <rPr>
        <b/>
        <sz val="12"/>
        <color theme="1"/>
        <rFont val="Calibri Light"/>
        <family val="2"/>
        <scheme val="major"/>
      </rPr>
      <t>adaptation costs of European gas networks for hydrogen integration (hydrogen-blending)</t>
    </r>
    <r>
      <rPr>
        <sz val="12"/>
        <color theme="1"/>
        <rFont val="Calibri Light"/>
        <family val="2"/>
        <scheme val="major"/>
      </rPr>
      <t xml:space="preserve">. </t>
    </r>
  </si>
  <si>
    <r>
      <t xml:space="preserve">This study was carried out in the context of the preparation of the </t>
    </r>
    <r>
      <rPr>
        <b/>
        <sz val="12"/>
        <color theme="1"/>
        <rFont val="Calibri Light"/>
        <family val="2"/>
        <scheme val="major"/>
      </rPr>
      <t>Impact Assessment for the revision of the Gas Market Directive (Hydrogen and Decarbonised Gas Package)</t>
    </r>
    <r>
      <rPr>
        <sz val="12"/>
        <color theme="1"/>
        <rFont val="Calibri Light"/>
        <family val="2"/>
        <scheme val="major"/>
      </rPr>
      <t xml:space="preserve">, as part of the </t>
    </r>
    <r>
      <rPr>
        <b/>
        <sz val="12"/>
        <color theme="1"/>
        <rFont val="Calibri Light"/>
        <family val="2"/>
        <scheme val="major"/>
      </rPr>
      <t>METIS project</t>
    </r>
    <r>
      <rPr>
        <sz val="12"/>
        <color theme="1"/>
        <rFont val="Calibri Light"/>
        <family val="2"/>
        <scheme val="major"/>
      </rPr>
      <t>.</t>
    </r>
  </si>
  <si>
    <r>
      <t xml:space="preserve">More information on how these adaptation costs were calculated can be found in the Annex (Section 8.4) of the </t>
    </r>
    <r>
      <rPr>
        <b/>
        <sz val="12"/>
        <color theme="1"/>
        <rFont val="Calibri Light"/>
        <family val="2"/>
        <scheme val="major"/>
      </rPr>
      <t>respective report</t>
    </r>
    <r>
      <rPr>
        <sz val="12"/>
        <color theme="1"/>
        <rFont val="Calibri Light"/>
        <family val="2"/>
        <scheme val="major"/>
      </rPr>
      <t>:</t>
    </r>
  </si>
  <si>
    <t xml:space="preserve">Norman Gerhardt (coordinator at Fraunhofer IEE): </t>
  </si>
  <si>
    <t>norman.gerhardt@iee.fraunhofer.de</t>
  </si>
  <si>
    <t>Tobias Bossmann(METIS project coordinator):</t>
  </si>
  <si>
    <t xml:space="preserve">tobias.bossmann@artelys.com </t>
  </si>
  <si>
    <t>Further information on the METIS model is available here:</t>
  </si>
  <si>
    <t>Information on the "Hydrogen and decarbonised gas market package" is available here:</t>
  </si>
  <si>
    <t xml:space="preserve">https://energy.ec.europa.eu/topics/markets-and-consumers/market-legislation/hydrogen-and-decarbonised-gas-market-package_en </t>
  </si>
  <si>
    <t xml:space="preserve">https://energy.ec.europa.eu/data-and-analysis/energy-modelling/metis_en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</si>
</sst>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b/>
      <sz val="11"/>
      <color theme="1"/>
      <name val="Calibri"/>
      <family val="2"/>
    </font>
    <font>
      <sz val="8"/>
      <color theme="1"/>
      <name val="Calibri"/>
      <family val="2"/>
      <scheme val="minor"/>
    </font>
    <font>
      <sz val="11"/>
      <color rgb="FF7030A0"/>
      <name val="Calibri"/>
      <family val="2"/>
      <scheme val="minor"/>
    </font>
    <font>
      <u/>
      <sz val="11"/>
      <color theme="10"/>
      <name val="Calibri"/>
      <family val="2"/>
      <scheme val="minor"/>
    </font>
    <font>
      <sz val="11"/>
      <color theme="1"/>
      <name val="Calibri"/>
      <family val="2"/>
      <scheme val="minor"/>
    </font>
    <font>
      <sz val="8"/>
      <color theme="1"/>
      <name val="Calibri"/>
      <family val="2"/>
    </font>
    <font>
      <b/>
      <sz val="11"/>
      <name val="Calibri"/>
      <family val="2"/>
      <scheme val="minor"/>
    </font>
    <font>
      <b/>
      <sz val="22"/>
      <color theme="1"/>
      <name val="Calibri"/>
      <family val="2"/>
      <scheme val="minor"/>
    </font>
    <font>
      <sz val="8"/>
      <color rgb="FFFF0000"/>
      <name val="Calibri"/>
      <family val="2"/>
    </font>
    <font>
      <b/>
      <sz val="12"/>
      <color theme="1"/>
      <name val="Calibri Light"/>
      <family val="2"/>
      <scheme val="major"/>
    </font>
    <font>
      <sz val="12"/>
      <color theme="1"/>
      <name val="Calibri Light"/>
      <family val="2"/>
      <scheme val="major"/>
    </font>
    <font>
      <sz val="11"/>
      <color theme="1"/>
      <name val="Calibri Light"/>
      <family val="2"/>
      <scheme val="major"/>
    </font>
    <font>
      <i/>
      <sz val="12"/>
      <color theme="1"/>
      <name val="Calibri Light"/>
      <family val="2"/>
      <scheme val="major"/>
    </font>
    <font>
      <b/>
      <sz val="12"/>
      <color theme="8" tint="0.39997558519241921"/>
      <name val="Calibri Light"/>
      <family val="2"/>
      <scheme val="major"/>
    </font>
    <font>
      <b/>
      <sz val="11"/>
      <color theme="8" tint="0.39997558519241921"/>
      <name val="Calibri Light"/>
      <family val="2"/>
      <scheme val="major"/>
    </font>
    <font>
      <b/>
      <sz val="16"/>
      <color theme="1"/>
      <name val="Calibri Light"/>
      <family val="2"/>
      <scheme val="major"/>
    </font>
    <font>
      <i/>
      <sz val="11"/>
      <color theme="1"/>
      <name val="Calibri Light"/>
      <family val="2"/>
      <scheme val="major"/>
    </font>
    <font>
      <i/>
      <sz val="14"/>
      <color theme="1"/>
      <name val="Calibri Light"/>
      <family val="2"/>
      <scheme val="major"/>
    </font>
  </fonts>
  <fills count="1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9" fontId="8" fillId="0" borderId="0" applyFont="0" applyFill="0" applyBorder="0" applyAlignment="0" applyProtection="0"/>
  </cellStyleXfs>
  <cellXfs count="176">
    <xf numFmtId="0" fontId="0" fillId="0" borderId="0" xfId="0"/>
    <xf numFmtId="0" fontId="0" fillId="0" borderId="0" xfId="0" applyAlignment="1">
      <alignment wrapText="1"/>
    </xf>
    <xf numFmtId="0" fontId="4" fillId="0" borderId="1" xfId="0" applyFont="1" applyBorder="1" applyAlignment="1">
      <alignment vertical="center" wrapText="1"/>
    </xf>
    <xf numFmtId="0" fontId="3" fillId="0" borderId="5" xfId="0" applyFont="1" applyBorder="1" applyAlignment="1">
      <alignment horizontal="center" vertical="center" wrapText="1"/>
    </xf>
    <xf numFmtId="0" fontId="4" fillId="0" borderId="2" xfId="0" applyFont="1" applyBorder="1" applyAlignment="1">
      <alignment vertical="center" wrapText="1"/>
    </xf>
    <xf numFmtId="0" fontId="3" fillId="0" borderId="5" xfId="0" applyFont="1" applyBorder="1" applyAlignment="1">
      <alignment vertical="center" wrapText="1"/>
    </xf>
    <xf numFmtId="0" fontId="0" fillId="0" borderId="9" xfId="0" applyBorder="1" applyAlignment="1">
      <alignment wrapText="1"/>
    </xf>
    <xf numFmtId="0" fontId="0" fillId="0" borderId="0" xfId="0" applyBorder="1" applyAlignment="1">
      <alignment wrapText="1"/>
    </xf>
    <xf numFmtId="0" fontId="0" fillId="0" borderId="0" xfId="0" applyFill="1" applyBorder="1" applyAlignment="1">
      <alignment wrapText="1"/>
    </xf>
    <xf numFmtId="0" fontId="0" fillId="0" borderId="12" xfId="0" applyBorder="1" applyAlignment="1">
      <alignment wrapText="1"/>
    </xf>
    <xf numFmtId="0" fontId="0" fillId="0" borderId="12" xfId="0" applyFill="1" applyBorder="1" applyAlignment="1">
      <alignment wrapText="1"/>
    </xf>
    <xf numFmtId="0" fontId="0" fillId="7" borderId="1" xfId="0" applyFill="1" applyBorder="1" applyAlignment="1">
      <alignment wrapText="1"/>
    </xf>
    <xf numFmtId="0" fontId="0" fillId="7" borderId="12" xfId="0" applyFill="1" applyBorder="1" applyAlignment="1">
      <alignment wrapText="1"/>
    </xf>
    <xf numFmtId="0" fontId="0" fillId="7" borderId="4" xfId="0" applyFill="1" applyBorder="1" applyAlignment="1">
      <alignment wrapText="1"/>
    </xf>
    <xf numFmtId="0" fontId="0" fillId="7" borderId="10" xfId="0" applyFill="1" applyBorder="1" applyAlignment="1">
      <alignment wrapText="1"/>
    </xf>
    <xf numFmtId="0" fontId="0" fillId="2" borderId="12" xfId="0" applyFill="1" applyBorder="1" applyAlignment="1">
      <alignment wrapText="1"/>
    </xf>
    <xf numFmtId="0" fontId="0" fillId="8" borderId="0" xfId="0" applyFill="1" applyAlignment="1">
      <alignment wrapText="1"/>
    </xf>
    <xf numFmtId="0" fontId="0" fillId="9" borderId="0" xfId="0" applyFill="1" applyAlignment="1">
      <alignment wrapText="1"/>
    </xf>
    <xf numFmtId="0" fontId="0" fillId="10" borderId="0" xfId="0" applyFill="1" applyAlignment="1">
      <alignment wrapText="1"/>
    </xf>
    <xf numFmtId="0" fontId="0" fillId="11" borderId="0" xfId="0" applyFill="1" applyAlignment="1">
      <alignment wrapText="1"/>
    </xf>
    <xf numFmtId="0" fontId="0" fillId="12" borderId="0" xfId="0" applyFill="1" applyAlignment="1">
      <alignment wrapText="1"/>
    </xf>
    <xf numFmtId="0" fontId="0" fillId="4" borderId="9" xfId="0" applyFill="1" applyBorder="1" applyAlignment="1">
      <alignment wrapText="1"/>
    </xf>
    <xf numFmtId="0" fontId="0" fillId="0" borderId="13" xfId="0" applyBorder="1" applyAlignment="1">
      <alignment wrapText="1"/>
    </xf>
    <xf numFmtId="0" fontId="0" fillId="0" borderId="9" xfId="0" applyFill="1" applyBorder="1" applyAlignment="1">
      <alignment wrapText="1"/>
    </xf>
    <xf numFmtId="0" fontId="0" fillId="13" borderId="0" xfId="0" applyFill="1" applyAlignment="1">
      <alignment wrapText="1"/>
    </xf>
    <xf numFmtId="0" fontId="4" fillId="0" borderId="5" xfId="0" applyFont="1" applyBorder="1" applyAlignment="1">
      <alignment vertical="center" wrapText="1"/>
    </xf>
    <xf numFmtId="0" fontId="0" fillId="0" borderId="0" xfId="0" applyFill="1"/>
    <xf numFmtId="0" fontId="6" fillId="0" borderId="1" xfId="0" applyFont="1" applyBorder="1" applyAlignment="1">
      <alignment wrapText="1"/>
    </xf>
    <xf numFmtId="0" fontId="1" fillId="13" borderId="0" xfId="0" applyFont="1" applyFill="1" applyAlignment="1">
      <alignment horizontal="center" wrapText="1"/>
    </xf>
    <xf numFmtId="0" fontId="0" fillId="0" borderId="0" xfId="0" applyFill="1" applyBorder="1"/>
    <xf numFmtId="1"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xf numFmtId="0" fontId="4" fillId="0" borderId="6" xfId="0" applyFont="1" applyBorder="1" applyAlignment="1">
      <alignment horizontal="center" vertical="center" wrapText="1"/>
    </xf>
    <xf numFmtId="0" fontId="0" fillId="0" borderId="0" xfId="0" applyFont="1"/>
    <xf numFmtId="0" fontId="0" fillId="0" borderId="10" xfId="0" applyBorder="1" applyAlignment="1">
      <alignment wrapText="1"/>
    </xf>
    <xf numFmtId="0" fontId="4" fillId="0" borderId="12" xfId="0" applyFont="1" applyBorder="1" applyAlignment="1">
      <alignment vertical="center" wrapText="1"/>
    </xf>
    <xf numFmtId="0" fontId="4" fillId="0" borderId="2" xfId="0" applyFont="1" applyBorder="1" applyAlignment="1">
      <alignment vertical="center" wrapText="1"/>
    </xf>
    <xf numFmtId="1" fontId="9" fillId="4" borderId="5" xfId="0" applyNumberFormat="1" applyFont="1" applyFill="1" applyBorder="1" applyAlignment="1">
      <alignment horizontal="center" vertical="center" wrapText="1"/>
    </xf>
    <xf numFmtId="0" fontId="9" fillId="4" borderId="5" xfId="0" applyFont="1" applyFill="1" applyBorder="1" applyAlignment="1">
      <alignment horizontal="center" vertical="center" wrapText="1"/>
    </xf>
    <xf numFmtId="1" fontId="9" fillId="0" borderId="16" xfId="0" applyNumberFormat="1" applyFont="1" applyBorder="1" applyAlignment="1">
      <alignment horizontal="center" vertical="center" wrapText="1"/>
    </xf>
    <xf numFmtId="1" fontId="9" fillId="4"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4" borderId="2" xfId="0" applyFont="1" applyFill="1" applyBorder="1" applyAlignment="1">
      <alignment horizontal="center" vertical="center" wrapText="1"/>
    </xf>
    <xf numFmtId="0" fontId="2" fillId="6" borderId="5" xfId="0" applyFont="1" applyFill="1" applyBorder="1" applyAlignment="1">
      <alignment wrapText="1"/>
    </xf>
    <xf numFmtId="0" fontId="0" fillId="5" borderId="1" xfId="0" applyFill="1" applyBorder="1" applyAlignment="1">
      <alignment wrapText="1"/>
    </xf>
    <xf numFmtId="0" fontId="11" fillId="0" borderId="1" xfId="0" applyFont="1" applyBorder="1" applyAlignment="1">
      <alignment wrapText="1"/>
    </xf>
    <xf numFmtId="0" fontId="2" fillId="0" borderId="12" xfId="0" applyFont="1" applyBorder="1" applyAlignment="1">
      <alignment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4" fillId="0" borderId="2" xfId="0" applyFont="1" applyBorder="1" applyAlignment="1">
      <alignment vertical="center" wrapText="1"/>
    </xf>
    <xf numFmtId="0" fontId="4" fillId="0" borderId="6" xfId="0" applyFont="1" applyBorder="1" applyAlignment="1">
      <alignment horizontal="center" vertical="center" wrapText="1"/>
    </xf>
    <xf numFmtId="0" fontId="2" fillId="13" borderId="0" xfId="0" applyFont="1" applyFill="1" applyAlignment="1">
      <alignment wrapText="1"/>
    </xf>
    <xf numFmtId="0" fontId="4" fillId="0" borderId="5" xfId="0" applyFont="1" applyFill="1" applyBorder="1" applyAlignment="1">
      <alignment vertical="center" wrapText="1"/>
    </xf>
    <xf numFmtId="0" fontId="3" fillId="0" borderId="5" xfId="0" applyFont="1" applyFill="1" applyBorder="1" applyAlignment="1">
      <alignment vertical="center" wrapText="1"/>
    </xf>
    <xf numFmtId="1" fontId="12" fillId="0" borderId="2" xfId="0" applyNumberFormat="1" applyFont="1" applyBorder="1" applyAlignment="1">
      <alignment horizontal="center" vertical="center" wrapText="1"/>
    </xf>
    <xf numFmtId="0" fontId="4" fillId="0" borderId="12" xfId="0" applyFont="1" applyFill="1" applyBorder="1" applyAlignment="1">
      <alignment vertical="center" wrapText="1"/>
    </xf>
    <xf numFmtId="0" fontId="0" fillId="2" borderId="0" xfId="0" applyFill="1"/>
    <xf numFmtId="0" fontId="11" fillId="0" borderId="1" xfId="0" applyFont="1" applyFill="1" applyBorder="1" applyAlignment="1">
      <alignment wrapText="1"/>
    </xf>
    <xf numFmtId="0" fontId="3" fillId="0" borderId="11" xfId="0" applyFont="1" applyFill="1" applyBorder="1" applyAlignment="1">
      <alignment vertical="center" wrapText="1"/>
    </xf>
    <xf numFmtId="0" fontId="3" fillId="0" borderId="16" xfId="0" applyFont="1" applyFill="1" applyBorder="1" applyAlignment="1">
      <alignmen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4" fillId="0" borderId="2" xfId="0" applyFont="1" applyBorder="1" applyAlignment="1">
      <alignment vertical="center" wrapText="1"/>
    </xf>
    <xf numFmtId="9" fontId="5" fillId="0" borderId="0" xfId="2" applyFont="1"/>
    <xf numFmtId="0" fontId="0" fillId="0" borderId="0" xfId="0" pivotButton="1"/>
    <xf numFmtId="0" fontId="0" fillId="0" borderId="0" xfId="0" applyNumberFormat="1"/>
    <xf numFmtId="0" fontId="0" fillId="0" borderId="0" xfId="0" applyAlignment="1">
      <alignment horizontal="left"/>
    </xf>
    <xf numFmtId="0" fontId="0" fillId="0" borderId="0" xfId="0" applyAlignment="1">
      <alignment horizontal="left"/>
    </xf>
    <xf numFmtId="0" fontId="2" fillId="0" borderId="9" xfId="0" applyFont="1" applyFill="1" applyBorder="1" applyAlignment="1">
      <alignment wrapText="1"/>
    </xf>
    <xf numFmtId="0" fontId="2" fillId="0" borderId="12" xfId="0" applyFont="1" applyFill="1" applyBorder="1" applyAlignment="1">
      <alignment wrapText="1"/>
    </xf>
    <xf numFmtId="0" fontId="0" fillId="2" borderId="2" xfId="0" applyFill="1" applyBorder="1" applyAlignment="1">
      <alignment wrapText="1"/>
    </xf>
    <xf numFmtId="0" fontId="1" fillId="3" borderId="12" xfId="0" applyFont="1" applyFill="1" applyBorder="1" applyAlignment="1">
      <alignment wrapText="1"/>
    </xf>
    <xf numFmtId="0" fontId="1" fillId="3" borderId="2" xfId="0" applyFont="1" applyFill="1" applyBorder="1" applyAlignment="1">
      <alignment wrapText="1"/>
    </xf>
    <xf numFmtId="0" fontId="1" fillId="3" borderId="16" xfId="0" applyFont="1" applyFill="1" applyBorder="1" applyAlignment="1">
      <alignment wrapText="1"/>
    </xf>
    <xf numFmtId="0" fontId="1" fillId="4" borderId="16" xfId="0" applyFont="1" applyFill="1" applyBorder="1" applyAlignment="1">
      <alignment wrapText="1"/>
    </xf>
    <xf numFmtId="0" fontId="1" fillId="5" borderId="16" xfId="0" applyFont="1" applyFill="1" applyBorder="1" applyAlignment="1">
      <alignment wrapText="1"/>
    </xf>
    <xf numFmtId="0" fontId="1" fillId="6" borderId="16" xfId="0" applyFont="1" applyFill="1" applyBorder="1" applyAlignment="1">
      <alignment wrapText="1"/>
    </xf>
    <xf numFmtId="0" fontId="10" fillId="4" borderId="2" xfId="0" applyFont="1" applyFill="1" applyBorder="1" applyAlignment="1">
      <alignment wrapText="1"/>
    </xf>
    <xf numFmtId="0" fontId="10" fillId="5" borderId="2" xfId="0" applyFont="1" applyFill="1" applyBorder="1" applyAlignment="1">
      <alignment wrapText="1"/>
    </xf>
    <xf numFmtId="0" fontId="10" fillId="6" borderId="2" xfId="0" applyFont="1" applyFill="1" applyBorder="1" applyAlignment="1">
      <alignment wrapText="1"/>
    </xf>
    <xf numFmtId="0" fontId="1" fillId="8" borderId="1" xfId="0" applyFont="1" applyFill="1" applyBorder="1" applyAlignment="1">
      <alignment wrapText="1"/>
    </xf>
    <xf numFmtId="0" fontId="1" fillId="8" borderId="13" xfId="0" applyFont="1" applyFill="1" applyBorder="1" applyAlignment="1">
      <alignment wrapText="1"/>
    </xf>
    <xf numFmtId="0" fontId="1" fillId="9" borderId="14" xfId="0" applyFont="1" applyFill="1" applyBorder="1" applyAlignment="1">
      <alignment wrapText="1"/>
    </xf>
    <xf numFmtId="0" fontId="1" fillId="9" borderId="12" xfId="0" applyFont="1" applyFill="1" applyBorder="1" applyAlignment="1">
      <alignment wrapText="1"/>
    </xf>
    <xf numFmtId="0" fontId="1" fillId="9" borderId="13" xfId="0" applyFont="1" applyFill="1" applyBorder="1" applyAlignment="1">
      <alignment wrapText="1"/>
    </xf>
    <xf numFmtId="0" fontId="1" fillId="10" borderId="12" xfId="0" applyFont="1" applyFill="1" applyBorder="1" applyAlignment="1">
      <alignment wrapText="1"/>
    </xf>
    <xf numFmtId="0" fontId="1" fillId="10" borderId="13" xfId="0" applyFont="1" applyFill="1" applyBorder="1" applyAlignment="1">
      <alignment wrapText="1"/>
    </xf>
    <xf numFmtId="0" fontId="1" fillId="11" borderId="12" xfId="0" applyFont="1" applyFill="1" applyBorder="1" applyAlignment="1">
      <alignment wrapText="1"/>
    </xf>
    <xf numFmtId="0" fontId="1" fillId="11" borderId="2" xfId="0" applyFont="1" applyFill="1" applyBorder="1" applyAlignment="1">
      <alignment wrapText="1"/>
    </xf>
    <xf numFmtId="0" fontId="0" fillId="0" borderId="0" xfId="0" quotePrefix="1" applyAlignment="1">
      <alignment wrapText="1"/>
    </xf>
    <xf numFmtId="0" fontId="13" fillId="3" borderId="0" xfId="0" applyFont="1" applyFill="1"/>
    <xf numFmtId="0" fontId="0" fillId="3" borderId="0" xfId="0" applyFill="1"/>
    <xf numFmtId="0" fontId="14" fillId="3" borderId="0" xfId="0" quotePrefix="1" applyFont="1" applyFill="1"/>
    <xf numFmtId="0" fontId="15" fillId="3" borderId="0" xfId="0" applyFont="1" applyFill="1"/>
    <xf numFmtId="0" fontId="14" fillId="3" borderId="0" xfId="0" applyFont="1" applyFill="1"/>
    <xf numFmtId="0" fontId="0" fillId="3" borderId="0" xfId="0" quotePrefix="1" applyFill="1" applyAlignment="1">
      <alignment wrapText="1"/>
    </xf>
    <xf numFmtId="0" fontId="15" fillId="3" borderId="0" xfId="0" quotePrefix="1" applyFont="1" applyFill="1" applyAlignment="1">
      <alignment wrapText="1"/>
    </xf>
    <xf numFmtId="0" fontId="15" fillId="3" borderId="0" xfId="0" quotePrefix="1" applyFont="1" applyFill="1"/>
    <xf numFmtId="0" fontId="0" fillId="3" borderId="0" xfId="0" applyFill="1" applyAlignment="1">
      <alignment wrapText="1"/>
    </xf>
    <xf numFmtId="0" fontId="15" fillId="3" borderId="0" xfId="0" applyFont="1" applyFill="1" applyAlignment="1">
      <alignment wrapText="1"/>
    </xf>
    <xf numFmtId="0" fontId="3" fillId="0" borderId="5"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2" xfId="0" applyFont="1" applyFill="1" applyBorder="1" applyAlignment="1">
      <alignment vertical="center" wrapText="1"/>
    </xf>
    <xf numFmtId="1" fontId="3" fillId="0" borderId="5"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Font="1" applyFill="1"/>
    <xf numFmtId="0" fontId="3" fillId="0" borderId="1" xfId="0" applyFont="1" applyFill="1" applyBorder="1" applyAlignment="1">
      <alignment vertical="top" wrapText="1"/>
    </xf>
    <xf numFmtId="0" fontId="3" fillId="0" borderId="12" xfId="0" applyFont="1" applyFill="1" applyBorder="1" applyAlignment="1">
      <alignment vertical="top" wrapText="1"/>
    </xf>
    <xf numFmtId="0" fontId="3" fillId="0" borderId="2" xfId="0" applyFont="1" applyFill="1" applyBorder="1" applyAlignment="1">
      <alignment vertical="top" wrapText="1"/>
    </xf>
    <xf numFmtId="9" fontId="3" fillId="0" borderId="5" xfId="0" applyNumberFormat="1" applyFont="1" applyFill="1" applyBorder="1" applyAlignment="1">
      <alignment horizontal="center" vertical="center" wrapText="1"/>
    </xf>
    <xf numFmtId="0" fontId="15" fillId="0" borderId="0" xfId="0" applyFont="1"/>
    <xf numFmtId="0" fontId="0" fillId="0" borderId="0" xfId="0" pivotButton="1" applyFont="1"/>
    <xf numFmtId="0" fontId="0" fillId="0" borderId="0" xfId="0" applyFont="1" applyAlignment="1">
      <alignment horizontal="left"/>
    </xf>
    <xf numFmtId="0" fontId="0" fillId="0" borderId="0" xfId="0" applyNumberFormat="1" applyFont="1"/>
    <xf numFmtId="0" fontId="0" fillId="14" borderId="29" xfId="0" applyFont="1" applyFill="1" applyBorder="1"/>
    <xf numFmtId="0" fontId="0" fillId="14" borderId="30" xfId="0" applyFont="1" applyFill="1" applyBorder="1"/>
    <xf numFmtId="0" fontId="0" fillId="14" borderId="31" xfId="0" applyFont="1" applyFill="1" applyBorder="1"/>
    <xf numFmtId="0" fontId="0" fillId="3" borderId="27" xfId="0" applyFont="1" applyFill="1" applyBorder="1"/>
    <xf numFmtId="0" fontId="0" fillId="3" borderId="17" xfId="0" applyFont="1" applyFill="1" applyBorder="1"/>
    <xf numFmtId="0" fontId="0" fillId="3" borderId="18" xfId="0" applyFont="1" applyFill="1" applyBorder="1"/>
    <xf numFmtId="0" fontId="0" fillId="3" borderId="19" xfId="0" applyFont="1" applyFill="1" applyBorder="1"/>
    <xf numFmtId="0" fontId="0" fillId="3" borderId="26" xfId="0" applyFont="1" applyFill="1" applyBorder="1"/>
    <xf numFmtId="0" fontId="0" fillId="3" borderId="20" xfId="0" applyFont="1" applyFill="1" applyBorder="1"/>
    <xf numFmtId="0" fontId="0" fillId="3" borderId="0" xfId="0" applyFont="1" applyFill="1" applyBorder="1"/>
    <xf numFmtId="0" fontId="0" fillId="3" borderId="21" xfId="0" applyFont="1" applyFill="1" applyBorder="1"/>
    <xf numFmtId="0" fontId="0" fillId="3" borderId="28" xfId="0" applyFont="1" applyFill="1" applyBorder="1"/>
    <xf numFmtId="0" fontId="0" fillId="3" borderId="22" xfId="0" applyFont="1" applyFill="1" applyBorder="1"/>
    <xf numFmtId="0" fontId="0" fillId="3" borderId="23" xfId="0" applyFont="1" applyFill="1" applyBorder="1"/>
    <xf numFmtId="0" fontId="0" fillId="3" borderId="24" xfId="0" applyFont="1" applyFill="1" applyBorder="1"/>
    <xf numFmtId="0" fontId="14" fillId="0" borderId="0" xfId="0" applyFont="1"/>
    <xf numFmtId="0" fontId="19" fillId="0" borderId="0" xfId="0" applyFont="1"/>
    <xf numFmtId="0" fontId="16" fillId="0" borderId="0" xfId="0" applyFont="1"/>
    <xf numFmtId="1"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1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14" borderId="29" xfId="0" applyFont="1" applyFill="1" applyBorder="1" applyAlignment="1">
      <alignment wrapText="1"/>
    </xf>
    <xf numFmtId="0" fontId="0" fillId="14" borderId="30" xfId="0" applyFont="1" applyFill="1" applyBorder="1" applyAlignment="1">
      <alignment wrapText="1"/>
    </xf>
    <xf numFmtId="0" fontId="0" fillId="14" borderId="31" xfId="0" applyFont="1" applyFill="1" applyBorder="1" applyAlignment="1">
      <alignment wrapText="1"/>
    </xf>
    <xf numFmtId="0" fontId="20" fillId="3" borderId="0" xfId="0" applyFont="1" applyFill="1" applyAlignment="1">
      <alignment wrapText="1"/>
    </xf>
    <xf numFmtId="0" fontId="0" fillId="0" borderId="12" xfId="0" applyFont="1" applyBorder="1" applyAlignment="1">
      <alignment wrapText="1"/>
    </xf>
    <xf numFmtId="0" fontId="2" fillId="0" borderId="1" xfId="0" applyFont="1" applyFill="1" applyBorder="1" applyAlignment="1">
      <alignment wrapText="1"/>
    </xf>
    <xf numFmtId="0" fontId="2" fillId="0" borderId="13" xfId="0" applyFont="1" applyFill="1" applyBorder="1" applyAlignment="1">
      <alignment horizontal="left" wrapText="1"/>
    </xf>
    <xf numFmtId="0" fontId="2" fillId="0" borderId="13" xfId="0" applyFont="1" applyBorder="1" applyAlignment="1">
      <alignment wrapText="1"/>
    </xf>
    <xf numFmtId="0" fontId="2" fillId="0" borderId="15" xfId="0" applyFont="1" applyBorder="1" applyAlignment="1">
      <alignment wrapText="1"/>
    </xf>
    <xf numFmtId="0" fontId="2" fillId="0" borderId="2" xfId="0" applyFont="1" applyBorder="1" applyAlignment="1">
      <alignment wrapText="1"/>
    </xf>
    <xf numFmtId="0" fontId="2" fillId="0" borderId="15" xfId="0" applyFont="1" applyFill="1" applyBorder="1" applyAlignment="1">
      <alignment wrapText="1"/>
    </xf>
    <xf numFmtId="0" fontId="21" fillId="0" borderId="0" xfId="0" applyFont="1" applyAlignment="1"/>
    <xf numFmtId="0" fontId="0" fillId="0" borderId="0" xfId="0" applyFill="1" applyBorder="1" applyAlignment="1">
      <alignment horizontal="left"/>
    </xf>
    <xf numFmtId="0" fontId="0" fillId="0" borderId="0" xfId="0" applyFill="1" applyAlignment="1">
      <alignment horizontal="left"/>
    </xf>
    <xf numFmtId="0" fontId="14" fillId="3" borderId="0" xfId="0" applyFont="1" applyFill="1" applyAlignment="1"/>
    <xf numFmtId="0" fontId="7" fillId="3" borderId="0" xfId="1" applyFill="1"/>
    <xf numFmtId="0" fontId="1" fillId="12" borderId="0" xfId="0" applyFont="1" applyFill="1" applyAlignment="1">
      <alignment horizontal="center" wrapText="1"/>
    </xf>
    <xf numFmtId="0" fontId="1" fillId="13" borderId="0" xfId="0" applyFont="1" applyFill="1" applyAlignment="1">
      <alignment horizont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3" borderId="0" xfId="0" applyFont="1" applyFill="1"/>
  </cellXfs>
  <cellStyles count="3">
    <cellStyle name="Lien hypertexte" xfId="1" builtinId="8"/>
    <cellStyle name="Normal" xfId="0" builtinId="0"/>
    <cellStyle name="Pourcentage" xfId="2" builtinId="5"/>
  </cellStyles>
  <dxfs count="19">
    <dxf>
      <alignment wrapText="1"/>
    </dxf>
    <dxf>
      <alignment wrapText="1"/>
    </dxf>
    <dxf>
      <alignment wrapText="1"/>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atin typeface="+mj-lt"/>
              </a:rPr>
              <a:t>Cumulative</a:t>
            </a:r>
            <a:r>
              <a:rPr lang="en-US" baseline="0">
                <a:latin typeface="+mj-lt"/>
              </a:rPr>
              <a:t> a</a:t>
            </a:r>
            <a:r>
              <a:rPr lang="en-US">
                <a:latin typeface="+mj-lt"/>
              </a:rPr>
              <a:t>daptation costs by type of network and type of infrastructure to be adapted</a:t>
            </a:r>
            <a:r>
              <a:rPr lang="en-US" baseline="0">
                <a:latin typeface="+mj-lt"/>
              </a:rPr>
              <a:t> (in M€/year)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5"/>
          <c:order val="0"/>
          <c:tx>
            <c:strRef>
              <c:f>'Type 1 - Overall cost curve'!$H$20</c:f>
              <c:strCache>
                <c:ptCount val="1"/>
                <c:pt idx="0">
                  <c:v>TSO - Storage</c:v>
                </c:pt>
              </c:strCache>
            </c:strRef>
          </c:tx>
          <c:spPr>
            <a:solidFill>
              <a:schemeClr val="accent6"/>
            </a:solidFill>
            <a:ln>
              <a:noFill/>
            </a:ln>
            <a:effectLst/>
          </c:spPr>
          <c:invertIfNegative val="0"/>
          <c:cat>
            <c:strRef>
              <c:f>'Type 1 - Overall cost curve'!$B$21:$B$24</c:f>
              <c:strCache>
                <c:ptCount val="4"/>
                <c:pt idx="0">
                  <c:v>&lt;5%</c:v>
                </c:pt>
                <c:pt idx="1">
                  <c:v>from 5 to 10%</c:v>
                </c:pt>
                <c:pt idx="2">
                  <c:v>from 10 to 20%</c:v>
                </c:pt>
                <c:pt idx="3">
                  <c:v>&gt;20%</c:v>
                </c:pt>
              </c:strCache>
            </c:strRef>
          </c:cat>
          <c:val>
            <c:numRef>
              <c:f>'Type 1 - Overall cost curve'!$H$21:$H$24</c:f>
              <c:numCache>
                <c:formatCode>General</c:formatCode>
                <c:ptCount val="4"/>
                <c:pt idx="0">
                  <c:v>332.41359013837581</c:v>
                </c:pt>
                <c:pt idx="1">
                  <c:v>452.75744707689398</c:v>
                </c:pt>
                <c:pt idx="2">
                  <c:v>720.73348281604046</c:v>
                </c:pt>
                <c:pt idx="3">
                  <c:v>720.73348281604046</c:v>
                </c:pt>
              </c:numCache>
            </c:numRef>
          </c:val>
          <c:extLst>
            <c:ext xmlns:c16="http://schemas.microsoft.com/office/drawing/2014/chart" uri="{C3380CC4-5D6E-409C-BE32-E72D297353CC}">
              <c16:uniqueId val="{00000006-74A7-4B5C-BC8F-F6D6EDB80679}"/>
            </c:ext>
          </c:extLst>
        </c:ser>
        <c:ser>
          <c:idx val="2"/>
          <c:order val="1"/>
          <c:tx>
            <c:strRef>
              <c:f>'Type 1 - Overall cost curve'!$E$20</c:f>
              <c:strCache>
                <c:ptCount val="1"/>
                <c:pt idx="0">
                  <c:v>DSO - Industry</c:v>
                </c:pt>
              </c:strCache>
            </c:strRef>
          </c:tx>
          <c:spPr>
            <a:solidFill>
              <a:schemeClr val="accent3"/>
            </a:solidFill>
            <a:ln>
              <a:noFill/>
            </a:ln>
            <a:effectLst/>
          </c:spPr>
          <c:invertIfNegative val="0"/>
          <c:cat>
            <c:strRef>
              <c:f>'Type 1 - Overall cost curve'!$B$21:$B$24</c:f>
              <c:strCache>
                <c:ptCount val="4"/>
                <c:pt idx="0">
                  <c:v>&lt;5%</c:v>
                </c:pt>
                <c:pt idx="1">
                  <c:v>from 5 to 10%</c:v>
                </c:pt>
                <c:pt idx="2">
                  <c:v>from 10 to 20%</c:v>
                </c:pt>
                <c:pt idx="3">
                  <c:v>&gt;20%</c:v>
                </c:pt>
              </c:strCache>
            </c:strRef>
          </c:cat>
          <c:val>
            <c:numRef>
              <c:f>'Type 1 - Overall cost curve'!$E$21:$E$24</c:f>
              <c:numCache>
                <c:formatCode>General</c:formatCode>
                <c:ptCount val="4"/>
                <c:pt idx="0">
                  <c:v>200.33768810304022</c:v>
                </c:pt>
                <c:pt idx="1">
                  <c:v>1567.6974912189</c:v>
                </c:pt>
                <c:pt idx="2">
                  <c:v>1567.6974912189</c:v>
                </c:pt>
                <c:pt idx="3">
                  <c:v>1567.6974912189</c:v>
                </c:pt>
              </c:numCache>
            </c:numRef>
          </c:val>
          <c:extLst>
            <c:ext xmlns:c16="http://schemas.microsoft.com/office/drawing/2014/chart" uri="{C3380CC4-5D6E-409C-BE32-E72D297353CC}">
              <c16:uniqueId val="{00000002-74A7-4B5C-BC8F-F6D6EDB80679}"/>
            </c:ext>
          </c:extLst>
        </c:ser>
        <c:ser>
          <c:idx val="4"/>
          <c:order val="2"/>
          <c:tx>
            <c:strRef>
              <c:f>'Type 1 - Overall cost curve'!$G$20</c:f>
              <c:strCache>
                <c:ptCount val="1"/>
                <c:pt idx="0">
                  <c:v>TSO - Industry</c:v>
                </c:pt>
              </c:strCache>
            </c:strRef>
          </c:tx>
          <c:spPr>
            <a:solidFill>
              <a:schemeClr val="accent5"/>
            </a:solidFill>
            <a:ln>
              <a:noFill/>
            </a:ln>
            <a:effectLst/>
          </c:spPr>
          <c:invertIfNegative val="0"/>
          <c:cat>
            <c:strRef>
              <c:f>'Type 1 - Overall cost curve'!$B$21:$B$24</c:f>
              <c:strCache>
                <c:ptCount val="4"/>
                <c:pt idx="0">
                  <c:v>&lt;5%</c:v>
                </c:pt>
                <c:pt idx="1">
                  <c:v>from 5 to 10%</c:v>
                </c:pt>
                <c:pt idx="2">
                  <c:v>from 10 to 20%</c:v>
                </c:pt>
                <c:pt idx="3">
                  <c:v>&gt;20%</c:v>
                </c:pt>
              </c:strCache>
            </c:strRef>
          </c:cat>
          <c:val>
            <c:numRef>
              <c:f>'Type 1 - Overall cost curve'!$G$21:$G$24</c:f>
              <c:numCache>
                <c:formatCode>General</c:formatCode>
                <c:ptCount val="4"/>
                <c:pt idx="0">
                  <c:v>200.33768810304022</c:v>
                </c:pt>
                <c:pt idx="1">
                  <c:v>1415.0392560898722</c:v>
                </c:pt>
                <c:pt idx="2">
                  <c:v>1415.0392560898722</c:v>
                </c:pt>
                <c:pt idx="3">
                  <c:v>1415.0392560898722</c:v>
                </c:pt>
              </c:numCache>
            </c:numRef>
          </c:val>
          <c:extLst>
            <c:ext xmlns:c16="http://schemas.microsoft.com/office/drawing/2014/chart" uri="{C3380CC4-5D6E-409C-BE32-E72D297353CC}">
              <c16:uniqueId val="{00000005-74A7-4B5C-BC8F-F6D6EDB80679}"/>
            </c:ext>
          </c:extLst>
        </c:ser>
        <c:ser>
          <c:idx val="3"/>
          <c:order val="3"/>
          <c:tx>
            <c:strRef>
              <c:f>'Type 1 - Overall cost curve'!$F$20</c:f>
              <c:strCache>
                <c:ptCount val="1"/>
                <c:pt idx="0">
                  <c:v>TSO -End-use</c:v>
                </c:pt>
              </c:strCache>
            </c:strRef>
          </c:tx>
          <c:spPr>
            <a:solidFill>
              <a:schemeClr val="accent4"/>
            </a:solidFill>
            <a:ln>
              <a:noFill/>
            </a:ln>
            <a:effectLst/>
          </c:spPr>
          <c:invertIfNegative val="0"/>
          <c:cat>
            <c:strRef>
              <c:f>'Type 1 - Overall cost curve'!$B$21:$B$24</c:f>
              <c:strCache>
                <c:ptCount val="4"/>
                <c:pt idx="0">
                  <c:v>&lt;5%</c:v>
                </c:pt>
                <c:pt idx="1">
                  <c:v>from 5 to 10%</c:v>
                </c:pt>
                <c:pt idx="2">
                  <c:v>from 10 to 20%</c:v>
                </c:pt>
                <c:pt idx="3">
                  <c:v>&gt;20%</c:v>
                </c:pt>
              </c:strCache>
            </c:strRef>
          </c:cat>
          <c:val>
            <c:numRef>
              <c:f>'Type 1 - Overall cost curve'!$F$21:$F$24</c:f>
              <c:numCache>
                <c:formatCode>General</c:formatCode>
                <c:ptCount val="4"/>
                <c:pt idx="0">
                  <c:v>0</c:v>
                </c:pt>
                <c:pt idx="1">
                  <c:v>1187.2554503686783</c:v>
                </c:pt>
                <c:pt idx="2">
                  <c:v>1187.2554503686783</c:v>
                </c:pt>
                <c:pt idx="3">
                  <c:v>1187.2554503686783</c:v>
                </c:pt>
              </c:numCache>
            </c:numRef>
          </c:val>
          <c:extLst>
            <c:ext xmlns:c16="http://schemas.microsoft.com/office/drawing/2014/chart" uri="{C3380CC4-5D6E-409C-BE32-E72D297353CC}">
              <c16:uniqueId val="{00000003-74A7-4B5C-BC8F-F6D6EDB80679}"/>
            </c:ext>
          </c:extLst>
        </c:ser>
        <c:ser>
          <c:idx val="6"/>
          <c:order val="4"/>
          <c:tx>
            <c:strRef>
              <c:f>'Type 1 - Overall cost curve'!$I$20</c:f>
              <c:strCache>
                <c:ptCount val="1"/>
                <c:pt idx="0">
                  <c:v>TSO - Transmission</c:v>
                </c:pt>
              </c:strCache>
            </c:strRef>
          </c:tx>
          <c:spPr>
            <a:solidFill>
              <a:schemeClr val="accent1">
                <a:lumMod val="60000"/>
              </a:schemeClr>
            </a:solidFill>
            <a:ln>
              <a:noFill/>
            </a:ln>
            <a:effectLst/>
          </c:spPr>
          <c:invertIfNegative val="0"/>
          <c:cat>
            <c:strRef>
              <c:f>'Type 1 - Overall cost curve'!$B$21:$B$24</c:f>
              <c:strCache>
                <c:ptCount val="4"/>
                <c:pt idx="0">
                  <c:v>&lt;5%</c:v>
                </c:pt>
                <c:pt idx="1">
                  <c:v>from 5 to 10%</c:v>
                </c:pt>
                <c:pt idx="2">
                  <c:v>from 10 to 20%</c:v>
                </c:pt>
                <c:pt idx="3">
                  <c:v>&gt;20%</c:v>
                </c:pt>
              </c:strCache>
            </c:strRef>
          </c:cat>
          <c:val>
            <c:numRef>
              <c:f>'Type 1 - Overall cost curve'!$I$21:$I$24</c:f>
              <c:numCache>
                <c:formatCode>General</c:formatCode>
                <c:ptCount val="4"/>
                <c:pt idx="0">
                  <c:v>0</c:v>
                </c:pt>
                <c:pt idx="1">
                  <c:v>789.39462397113368</c:v>
                </c:pt>
                <c:pt idx="2">
                  <c:v>2386.1580688202876</c:v>
                </c:pt>
                <c:pt idx="3">
                  <c:v>2386.1580688202876</c:v>
                </c:pt>
              </c:numCache>
            </c:numRef>
          </c:val>
          <c:extLst>
            <c:ext xmlns:c16="http://schemas.microsoft.com/office/drawing/2014/chart" uri="{C3380CC4-5D6E-409C-BE32-E72D297353CC}">
              <c16:uniqueId val="{00000007-74A7-4B5C-BC8F-F6D6EDB80679}"/>
            </c:ext>
          </c:extLst>
        </c:ser>
        <c:ser>
          <c:idx val="0"/>
          <c:order val="5"/>
          <c:tx>
            <c:strRef>
              <c:f>'Type 1 - Overall cost curve'!$C$20</c:f>
              <c:strCache>
                <c:ptCount val="1"/>
                <c:pt idx="0">
                  <c:v>DSO - Distribution</c:v>
                </c:pt>
              </c:strCache>
            </c:strRef>
          </c:tx>
          <c:spPr>
            <a:solidFill>
              <a:schemeClr val="accent1"/>
            </a:solidFill>
            <a:ln>
              <a:noFill/>
            </a:ln>
            <a:effectLst/>
          </c:spPr>
          <c:invertIfNegative val="0"/>
          <c:cat>
            <c:strRef>
              <c:f>'Type 1 - Overall cost curve'!$B$21:$B$24</c:f>
              <c:strCache>
                <c:ptCount val="4"/>
                <c:pt idx="0">
                  <c:v>&lt;5%</c:v>
                </c:pt>
                <c:pt idx="1">
                  <c:v>from 5 to 10%</c:v>
                </c:pt>
                <c:pt idx="2">
                  <c:v>from 10 to 20%</c:v>
                </c:pt>
                <c:pt idx="3">
                  <c:v>&gt;20%</c:v>
                </c:pt>
              </c:strCache>
            </c:strRef>
          </c:cat>
          <c:val>
            <c:numRef>
              <c:f>'Type 1 - Overall cost curve'!$C$21:$C$24</c:f>
              <c:numCache>
                <c:formatCode>General</c:formatCode>
                <c:ptCount val="4"/>
                <c:pt idx="0">
                  <c:v>0</c:v>
                </c:pt>
                <c:pt idx="1">
                  <c:v>0</c:v>
                </c:pt>
                <c:pt idx="2">
                  <c:v>4370.7321353058169</c:v>
                </c:pt>
                <c:pt idx="3">
                  <c:v>4370.7321353058169</c:v>
                </c:pt>
              </c:numCache>
            </c:numRef>
          </c:val>
          <c:extLst>
            <c:ext xmlns:c16="http://schemas.microsoft.com/office/drawing/2014/chart" uri="{C3380CC4-5D6E-409C-BE32-E72D297353CC}">
              <c16:uniqueId val="{00000000-74A7-4B5C-BC8F-F6D6EDB80679}"/>
            </c:ext>
          </c:extLst>
        </c:ser>
        <c:ser>
          <c:idx val="1"/>
          <c:order val="6"/>
          <c:tx>
            <c:strRef>
              <c:f>'Type 1 - Overall cost curve'!$D$20</c:f>
              <c:strCache>
                <c:ptCount val="1"/>
                <c:pt idx="0">
                  <c:v>DSO - End-use</c:v>
                </c:pt>
              </c:strCache>
            </c:strRef>
          </c:tx>
          <c:spPr>
            <a:solidFill>
              <a:schemeClr val="accent2"/>
            </a:solidFill>
            <a:ln>
              <a:noFill/>
            </a:ln>
            <a:effectLst/>
          </c:spPr>
          <c:invertIfNegative val="0"/>
          <c:cat>
            <c:strRef>
              <c:f>'Type 1 - Overall cost curve'!$B$21:$B$24</c:f>
              <c:strCache>
                <c:ptCount val="4"/>
                <c:pt idx="0">
                  <c:v>&lt;5%</c:v>
                </c:pt>
                <c:pt idx="1">
                  <c:v>from 5 to 10%</c:v>
                </c:pt>
                <c:pt idx="2">
                  <c:v>from 10 to 20%</c:v>
                </c:pt>
                <c:pt idx="3">
                  <c:v>&gt;20%</c:v>
                </c:pt>
              </c:strCache>
            </c:strRef>
          </c:cat>
          <c:val>
            <c:numRef>
              <c:f>'Type 1 - Overall cost curve'!$D$21:$D$24</c:f>
              <c:numCache>
                <c:formatCode>General</c:formatCode>
                <c:ptCount val="4"/>
                <c:pt idx="0">
                  <c:v>0</c:v>
                </c:pt>
                <c:pt idx="1">
                  <c:v>0</c:v>
                </c:pt>
                <c:pt idx="2">
                  <c:v>803.00274345564401</c:v>
                </c:pt>
                <c:pt idx="3">
                  <c:v>25742.438322947288</c:v>
                </c:pt>
              </c:numCache>
            </c:numRef>
          </c:val>
          <c:extLst>
            <c:ext xmlns:c16="http://schemas.microsoft.com/office/drawing/2014/chart" uri="{C3380CC4-5D6E-409C-BE32-E72D297353CC}">
              <c16:uniqueId val="{00000001-74A7-4B5C-BC8F-F6D6EDB80679}"/>
            </c:ext>
          </c:extLst>
        </c:ser>
        <c:dLbls>
          <c:showLegendKey val="0"/>
          <c:showVal val="0"/>
          <c:showCatName val="0"/>
          <c:showSerName val="0"/>
          <c:showPercent val="0"/>
          <c:showBubbleSize val="0"/>
        </c:dLbls>
        <c:gapWidth val="0"/>
        <c:overlap val="100"/>
        <c:axId val="734594800"/>
        <c:axId val="734590224"/>
      </c:barChart>
      <c:catAx>
        <c:axId val="73459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590224"/>
        <c:crosses val="autoZero"/>
        <c:auto val="1"/>
        <c:lblAlgn val="ctr"/>
        <c:lblOffset val="100"/>
        <c:noMultiLvlLbl val="0"/>
      </c:catAx>
      <c:valAx>
        <c:axId val="734590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4594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a:latin typeface="+mj-lt"/>
              </a:rPr>
              <a:t>Distribution of adaptation costs by specific type of adaptation (in M€/year)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3"/>
          <c:order val="0"/>
          <c:tx>
            <c:strRef>
              <c:f>'Type 1 - Detailed cost curve'!$P$26</c:f>
              <c:strCache>
                <c:ptCount val="1"/>
                <c:pt idx="0">
                  <c:v>Less energy required</c:v>
                </c:pt>
              </c:strCache>
            </c:strRef>
          </c:tx>
          <c:spPr>
            <a:solidFill>
              <a:schemeClr val="accent2">
                <a:lumMod val="80000"/>
                <a:lumOff val="20000"/>
              </a:schemeClr>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curve'!$P$27:$P$30</c:f>
              <c:numCache>
                <c:formatCode>General</c:formatCode>
                <c:ptCount val="4"/>
                <c:pt idx="0">
                  <c:v>0</c:v>
                </c:pt>
                <c:pt idx="1">
                  <c:v>-2.9925615062233666</c:v>
                </c:pt>
                <c:pt idx="2">
                  <c:v>-7.9801640165956442</c:v>
                </c:pt>
                <c:pt idx="3">
                  <c:v>-7.9801640165956442</c:v>
                </c:pt>
              </c:numCache>
            </c:numRef>
          </c:val>
          <c:extLst>
            <c:ext xmlns:c16="http://schemas.microsoft.com/office/drawing/2014/chart" uri="{C3380CC4-5D6E-409C-BE32-E72D297353CC}">
              <c16:uniqueId val="{00000018-CFB6-410E-9003-B693314CE0B5}"/>
            </c:ext>
          </c:extLst>
        </c:ser>
        <c:ser>
          <c:idx val="0"/>
          <c:order val="1"/>
          <c:tx>
            <c:strRef>
              <c:f>'Type 1 - Detailed cost curve'!$C$26</c:f>
              <c:strCache>
                <c:ptCount val="1"/>
                <c:pt idx="0">
                  <c:v>Chemical industry (feedstock), glass industry</c:v>
                </c:pt>
              </c:strCache>
            </c:strRef>
          </c:tx>
          <c:spPr>
            <a:solidFill>
              <a:schemeClr val="accent1"/>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curve'!$C$27:$C$30</c:f>
              <c:numCache>
                <c:formatCode>General</c:formatCode>
                <c:ptCount val="4"/>
                <c:pt idx="0">
                  <c:v>400.67537620608044</c:v>
                </c:pt>
                <c:pt idx="1">
                  <c:v>553.33361133510834</c:v>
                </c:pt>
                <c:pt idx="2">
                  <c:v>1120.1612402800602</c:v>
                </c:pt>
                <c:pt idx="3">
                  <c:v>1120.1612402800602</c:v>
                </c:pt>
              </c:numCache>
            </c:numRef>
          </c:val>
          <c:extLst>
            <c:ext xmlns:c16="http://schemas.microsoft.com/office/drawing/2014/chart" uri="{C3380CC4-5D6E-409C-BE32-E72D297353CC}">
              <c16:uniqueId val="{00000000-CFB6-410E-9003-B693314CE0B5}"/>
            </c:ext>
          </c:extLst>
        </c:ser>
        <c:ser>
          <c:idx val="12"/>
          <c:order val="2"/>
          <c:tx>
            <c:strRef>
              <c:f>'Type 1 - Detailed cost curve'!$O$26</c:f>
              <c:strCache>
                <c:ptCount val="1"/>
                <c:pt idx="0">
                  <c:v>Porous storage</c:v>
                </c:pt>
              </c:strCache>
            </c:strRef>
          </c:tx>
          <c:spPr>
            <a:solidFill>
              <a:schemeClr val="accent1">
                <a:lumMod val="80000"/>
                <a:lumOff val="20000"/>
              </a:schemeClr>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curve'!$O$27:$O$30</c:f>
              <c:numCache>
                <c:formatCode>General</c:formatCode>
                <c:ptCount val="4"/>
                <c:pt idx="0">
                  <c:v>332.41359013837581</c:v>
                </c:pt>
                <c:pt idx="1">
                  <c:v>332.41359013837581</c:v>
                </c:pt>
                <c:pt idx="2">
                  <c:v>332.41359013837581</c:v>
                </c:pt>
                <c:pt idx="3">
                  <c:v>332.41359013837581</c:v>
                </c:pt>
              </c:numCache>
            </c:numRef>
          </c:val>
          <c:extLst>
            <c:ext xmlns:c16="http://schemas.microsoft.com/office/drawing/2014/chart" uri="{C3380CC4-5D6E-409C-BE32-E72D297353CC}">
              <c16:uniqueId val="{00000017-CFB6-410E-9003-B693314CE0B5}"/>
            </c:ext>
          </c:extLst>
        </c:ser>
        <c:ser>
          <c:idx val="1"/>
          <c:order val="3"/>
          <c:tx>
            <c:strRef>
              <c:f>'Type 1 - Detailed cost curve'!$D$26</c:f>
              <c:strCache>
                <c:ptCount val="1"/>
                <c:pt idx="0">
                  <c:v>Industrial high temperature application (&gt;500°C except glass)</c:v>
                </c:pt>
              </c:strCache>
            </c:strRef>
          </c:tx>
          <c:spPr>
            <a:solidFill>
              <a:schemeClr val="accent2"/>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curve'!$D$27:$D$30</c:f>
              <c:numCache>
                <c:formatCode>General</c:formatCode>
                <c:ptCount val="4"/>
                <c:pt idx="0">
                  <c:v>0</c:v>
                </c:pt>
                <c:pt idx="1">
                  <c:v>2429.4031359736641</c:v>
                </c:pt>
                <c:pt idx="2">
                  <c:v>4602.9713123743422</c:v>
                </c:pt>
                <c:pt idx="3">
                  <c:v>4602.9713123743422</c:v>
                </c:pt>
              </c:numCache>
            </c:numRef>
          </c:val>
          <c:extLst>
            <c:ext xmlns:c16="http://schemas.microsoft.com/office/drawing/2014/chart" uri="{C3380CC4-5D6E-409C-BE32-E72D297353CC}">
              <c16:uniqueId val="{00000001-CFB6-410E-9003-B693314CE0B5}"/>
            </c:ext>
          </c:extLst>
        </c:ser>
        <c:ser>
          <c:idx val="7"/>
          <c:order val="4"/>
          <c:tx>
            <c:strRef>
              <c:f>'Type 1 - Detailed cost curve'!$J$26</c:f>
              <c:strCache>
                <c:ptCount val="1"/>
                <c:pt idx="0">
                  <c:v>Gas turbine for power generation (old stock)</c:v>
                </c:pt>
              </c:strCache>
            </c:strRef>
          </c:tx>
          <c:spPr>
            <a:solidFill>
              <a:schemeClr val="accent2">
                <a:lumMod val="60000"/>
              </a:schemeClr>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curve'!$J$27:$J$30</c:f>
              <c:numCache>
                <c:formatCode>General</c:formatCode>
                <c:ptCount val="4"/>
                <c:pt idx="0">
                  <c:v>0</c:v>
                </c:pt>
                <c:pt idx="1">
                  <c:v>1187.2554503686783</c:v>
                </c:pt>
                <c:pt idx="2">
                  <c:v>1848.740328482309</c:v>
                </c:pt>
                <c:pt idx="3">
                  <c:v>1848.740328482309</c:v>
                </c:pt>
              </c:numCache>
            </c:numRef>
          </c:val>
          <c:extLst>
            <c:ext xmlns:c16="http://schemas.microsoft.com/office/drawing/2014/chart" uri="{C3380CC4-5D6E-409C-BE32-E72D297353CC}">
              <c16:uniqueId val="{00000012-CFB6-410E-9003-B693314CE0B5}"/>
            </c:ext>
          </c:extLst>
        </c:ser>
        <c:ser>
          <c:idx val="11"/>
          <c:order val="5"/>
          <c:tx>
            <c:strRef>
              <c:f>'Type 1 - Detailed cost curve'!$N$26</c:f>
              <c:strCache>
                <c:ptCount val="1"/>
                <c:pt idx="0">
                  <c:v>Higher gas turbine capacities for compressors</c:v>
                </c:pt>
              </c:strCache>
            </c:strRef>
          </c:tx>
          <c:spPr>
            <a:solidFill>
              <a:schemeClr val="accent6">
                <a:lumMod val="60000"/>
              </a:schemeClr>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curve'!$N$27:$N$30</c:f>
              <c:numCache>
                <c:formatCode>General</c:formatCode>
                <c:ptCount val="4"/>
                <c:pt idx="0">
                  <c:v>0</c:v>
                </c:pt>
                <c:pt idx="1">
                  <c:v>639.72564569016379</c:v>
                </c:pt>
                <c:pt idx="2">
                  <c:v>1492.6931732770488</c:v>
                </c:pt>
                <c:pt idx="3">
                  <c:v>1492.6931732770488</c:v>
                </c:pt>
              </c:numCache>
            </c:numRef>
          </c:val>
          <c:extLst>
            <c:ext xmlns:c16="http://schemas.microsoft.com/office/drawing/2014/chart" uri="{C3380CC4-5D6E-409C-BE32-E72D297353CC}">
              <c16:uniqueId val="{00000016-CFB6-410E-9003-B693314CE0B5}"/>
            </c:ext>
          </c:extLst>
        </c:ser>
        <c:ser>
          <c:idx val="4"/>
          <c:order val="6"/>
          <c:tx>
            <c:strRef>
              <c:f>'Type 1 - Detailed cost curve'!$G$26</c:f>
              <c:strCache>
                <c:ptCount val="1"/>
                <c:pt idx="0">
                  <c:v>Gas chromatographs</c:v>
                </c:pt>
              </c:strCache>
            </c:strRef>
          </c:tx>
          <c:spPr>
            <a:solidFill>
              <a:schemeClr val="accent5"/>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curve'!$G$27:$G$30</c:f>
              <c:numCache>
                <c:formatCode>General</c:formatCode>
                <c:ptCount val="4"/>
                <c:pt idx="0">
                  <c:v>0</c:v>
                </c:pt>
                <c:pt idx="1">
                  <c:v>24.587479923716572</c:v>
                </c:pt>
                <c:pt idx="2">
                  <c:v>487.17233497344932</c:v>
                </c:pt>
                <c:pt idx="3">
                  <c:v>487.17233497344932</c:v>
                </c:pt>
              </c:numCache>
            </c:numRef>
          </c:val>
          <c:extLst>
            <c:ext xmlns:c16="http://schemas.microsoft.com/office/drawing/2014/chart" uri="{C3380CC4-5D6E-409C-BE32-E72D297353CC}">
              <c16:uniqueId val="{0000000F-CFB6-410E-9003-B693314CE0B5}"/>
            </c:ext>
          </c:extLst>
        </c:ser>
        <c:ser>
          <c:idx val="6"/>
          <c:order val="7"/>
          <c:tx>
            <c:strRef>
              <c:f>'Type 1 - Detailed cost curve'!$I$26</c:f>
              <c:strCache>
                <c:ptCount val="1"/>
                <c:pt idx="0">
                  <c:v>Gas turbines for grid and storage</c:v>
                </c:pt>
              </c:strCache>
            </c:strRef>
          </c:tx>
          <c:spPr>
            <a:solidFill>
              <a:schemeClr val="accent1">
                <a:lumMod val="60000"/>
              </a:schemeClr>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curve'!$I$27:$I$30</c:f>
              <c:numCache>
                <c:formatCode>General</c:formatCode>
                <c:ptCount val="4"/>
                <c:pt idx="0">
                  <c:v>0</c:v>
                </c:pt>
                <c:pt idx="1">
                  <c:v>160.49320010113195</c:v>
                </c:pt>
                <c:pt idx="2">
                  <c:v>263.35870219618522</c:v>
                </c:pt>
                <c:pt idx="3">
                  <c:v>263.35870219618522</c:v>
                </c:pt>
              </c:numCache>
            </c:numRef>
          </c:val>
          <c:extLst>
            <c:ext xmlns:c16="http://schemas.microsoft.com/office/drawing/2014/chart" uri="{C3380CC4-5D6E-409C-BE32-E72D297353CC}">
              <c16:uniqueId val="{00000011-CFB6-410E-9003-B693314CE0B5}"/>
            </c:ext>
          </c:extLst>
        </c:ser>
        <c:ser>
          <c:idx val="10"/>
          <c:order val="8"/>
          <c:tx>
            <c:strRef>
              <c:f>'Type 1 - Detailed cost curve'!$M$26</c:f>
              <c:strCache>
                <c:ptCount val="1"/>
                <c:pt idx="0">
                  <c:v>H2 losses by drying</c:v>
                </c:pt>
              </c:strCache>
            </c:strRef>
          </c:tx>
          <c:spPr>
            <a:solidFill>
              <a:schemeClr val="accent5">
                <a:lumMod val="60000"/>
              </a:schemeClr>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curve'!$M$27:$M$30</c:f>
              <c:numCache>
                <c:formatCode>General</c:formatCode>
                <c:ptCount val="4"/>
                <c:pt idx="0">
                  <c:v>0</c:v>
                </c:pt>
                <c:pt idx="1">
                  <c:v>87.924716700862746</c:v>
                </c:pt>
                <c:pt idx="2">
                  <c:v>175.84943340172549</c:v>
                </c:pt>
                <c:pt idx="3">
                  <c:v>175.84943340172549</c:v>
                </c:pt>
              </c:numCache>
            </c:numRef>
          </c:val>
          <c:extLst>
            <c:ext xmlns:c16="http://schemas.microsoft.com/office/drawing/2014/chart" uri="{C3380CC4-5D6E-409C-BE32-E72D297353CC}">
              <c16:uniqueId val="{00000015-CFB6-410E-9003-B693314CE0B5}"/>
            </c:ext>
          </c:extLst>
        </c:ser>
        <c:ser>
          <c:idx val="3"/>
          <c:order val="9"/>
          <c:tx>
            <c:strRef>
              <c:f>'Type 1 - Detailed cost curve'!$F$26</c:f>
              <c:strCache>
                <c:ptCount val="1"/>
                <c:pt idx="0">
                  <c:v>CHP for power generation</c:v>
                </c:pt>
              </c:strCache>
            </c:strRef>
          </c:tx>
          <c:spPr>
            <a:solidFill>
              <a:schemeClr val="accent4"/>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curve'!$F$27:$F$30</c:f>
              <c:numCache>
                <c:formatCode>General</c:formatCode>
                <c:ptCount val="4"/>
                <c:pt idx="0">
                  <c:v>0</c:v>
                </c:pt>
                <c:pt idx="1">
                  <c:v>0</c:v>
                </c:pt>
                <c:pt idx="2">
                  <c:v>803.00274345564401</c:v>
                </c:pt>
                <c:pt idx="3">
                  <c:v>803.00274345564401</c:v>
                </c:pt>
              </c:numCache>
            </c:numRef>
          </c:val>
          <c:extLst>
            <c:ext xmlns:c16="http://schemas.microsoft.com/office/drawing/2014/chart" uri="{C3380CC4-5D6E-409C-BE32-E72D297353CC}">
              <c16:uniqueId val="{00000003-CFB6-410E-9003-B693314CE0B5}"/>
            </c:ext>
          </c:extLst>
        </c:ser>
        <c:ser>
          <c:idx val="8"/>
          <c:order val="10"/>
          <c:tx>
            <c:strRef>
              <c:f>'Type 1 - Detailed cost curve'!$K$26</c:f>
              <c:strCache>
                <c:ptCount val="1"/>
                <c:pt idx="0">
                  <c:v>Compressor gas grid - TSO</c:v>
                </c:pt>
              </c:strCache>
            </c:strRef>
          </c:tx>
          <c:spPr>
            <a:solidFill>
              <a:schemeClr val="accent3">
                <a:lumMod val="60000"/>
              </a:schemeClr>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curve'!$K$27:$K$30</c:f>
              <c:numCache>
                <c:formatCode>General</c:formatCode>
                <c:ptCount val="4"/>
                <c:pt idx="0">
                  <c:v>0</c:v>
                </c:pt>
                <c:pt idx="1">
                  <c:v>0</c:v>
                </c:pt>
                <c:pt idx="2">
                  <c:v>747.81523779882889</c:v>
                </c:pt>
                <c:pt idx="3">
                  <c:v>747.81523779882889</c:v>
                </c:pt>
              </c:numCache>
            </c:numRef>
          </c:val>
          <c:extLst>
            <c:ext xmlns:c16="http://schemas.microsoft.com/office/drawing/2014/chart" uri="{C3380CC4-5D6E-409C-BE32-E72D297353CC}">
              <c16:uniqueId val="{00000013-CFB6-410E-9003-B693314CE0B5}"/>
            </c:ext>
          </c:extLst>
        </c:ser>
        <c:ser>
          <c:idx val="5"/>
          <c:order val="11"/>
          <c:tx>
            <c:strRef>
              <c:f>'Type 1 - Detailed cost curve'!$H$26</c:f>
              <c:strCache>
                <c:ptCount val="1"/>
                <c:pt idx="0">
                  <c:v>Gas pressure regulators - DSO</c:v>
                </c:pt>
              </c:strCache>
            </c:strRef>
          </c:tx>
          <c:spPr>
            <a:solidFill>
              <a:schemeClr val="accent6"/>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curve'!$H$27:$H$30</c:f>
              <c:numCache>
                <c:formatCode>General</c:formatCode>
                <c:ptCount val="4"/>
                <c:pt idx="0">
                  <c:v>0</c:v>
                </c:pt>
                <c:pt idx="1">
                  <c:v>0</c:v>
                </c:pt>
                <c:pt idx="2">
                  <c:v>403.4010947017718</c:v>
                </c:pt>
                <c:pt idx="3">
                  <c:v>403.4010947017718</c:v>
                </c:pt>
              </c:numCache>
            </c:numRef>
          </c:val>
          <c:extLst>
            <c:ext xmlns:c16="http://schemas.microsoft.com/office/drawing/2014/chart" uri="{C3380CC4-5D6E-409C-BE32-E72D297353CC}">
              <c16:uniqueId val="{00000010-CFB6-410E-9003-B693314CE0B5}"/>
            </c:ext>
          </c:extLst>
        </c:ser>
        <c:ser>
          <c:idx val="9"/>
          <c:order val="12"/>
          <c:tx>
            <c:strRef>
              <c:f>'Type 1 - Detailed cost curve'!$L$26</c:f>
              <c:strCache>
                <c:ptCount val="1"/>
                <c:pt idx="0">
                  <c:v>Compressor for storage</c:v>
                </c:pt>
              </c:strCache>
            </c:strRef>
          </c:tx>
          <c:spPr>
            <a:solidFill>
              <a:schemeClr val="accent4">
                <a:lumMod val="60000"/>
              </a:schemeClr>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curve'!$L$27:$L$30</c:f>
              <c:numCache>
                <c:formatCode>General</c:formatCode>
                <c:ptCount val="4"/>
                <c:pt idx="0">
                  <c:v>0</c:v>
                </c:pt>
                <c:pt idx="1">
                  <c:v>0</c:v>
                </c:pt>
                <c:pt idx="2">
                  <c:v>181.01960101209619</c:v>
                </c:pt>
                <c:pt idx="3">
                  <c:v>181.01960101209619</c:v>
                </c:pt>
              </c:numCache>
            </c:numRef>
          </c:val>
          <c:extLst>
            <c:ext xmlns:c16="http://schemas.microsoft.com/office/drawing/2014/chart" uri="{C3380CC4-5D6E-409C-BE32-E72D297353CC}">
              <c16:uniqueId val="{00000014-CFB6-410E-9003-B693314CE0B5}"/>
            </c:ext>
          </c:extLst>
        </c:ser>
        <c:ser>
          <c:idx val="2"/>
          <c:order val="13"/>
          <c:tx>
            <c:strRef>
              <c:f>'Type 1 - Detailed cost curve'!$E$26</c:f>
              <c:strCache>
                <c:ptCount val="1"/>
                <c:pt idx="0">
                  <c:v>Boilers</c:v>
                </c:pt>
              </c:strCache>
            </c:strRef>
          </c:tx>
          <c:spPr>
            <a:solidFill>
              <a:schemeClr val="accent3"/>
            </a:solidFill>
            <a:ln>
              <a:noFill/>
            </a:ln>
            <a:effectLst/>
          </c:spPr>
          <c:invertIfNegative val="0"/>
          <c:cat>
            <c:strRef>
              <c:f>'Type 1 - Detailed cost curve'!$B$27:$B$30</c:f>
              <c:strCache>
                <c:ptCount val="4"/>
                <c:pt idx="0">
                  <c:v>&lt;5%</c:v>
                </c:pt>
                <c:pt idx="1">
                  <c:v>5 - 10%</c:v>
                </c:pt>
                <c:pt idx="2">
                  <c:v>10 - 20%</c:v>
                </c:pt>
                <c:pt idx="3">
                  <c:v>&gt;20%</c:v>
                </c:pt>
              </c:strCache>
            </c:strRef>
          </c:cat>
          <c:val>
            <c:numRef>
              <c:f>'Type 1 - Detailed cost curve'!$E$27:$E$30</c:f>
              <c:numCache>
                <c:formatCode>General</c:formatCode>
                <c:ptCount val="4"/>
                <c:pt idx="0">
                  <c:v>0</c:v>
                </c:pt>
                <c:pt idx="1">
                  <c:v>0</c:v>
                </c:pt>
                <c:pt idx="2">
                  <c:v>0</c:v>
                </c:pt>
                <c:pt idx="3">
                  <c:v>24939.435579491645</c:v>
                </c:pt>
              </c:numCache>
            </c:numRef>
          </c:val>
          <c:extLst>
            <c:ext xmlns:c16="http://schemas.microsoft.com/office/drawing/2014/chart" uri="{C3380CC4-5D6E-409C-BE32-E72D297353CC}">
              <c16:uniqueId val="{00000002-CFB6-410E-9003-B693314CE0B5}"/>
            </c:ext>
          </c:extLst>
        </c:ser>
        <c:dLbls>
          <c:showLegendKey val="0"/>
          <c:showVal val="0"/>
          <c:showCatName val="0"/>
          <c:showSerName val="0"/>
          <c:showPercent val="0"/>
          <c:showBubbleSize val="0"/>
        </c:dLbls>
        <c:gapWidth val="0"/>
        <c:overlap val="100"/>
        <c:axId val="848148512"/>
        <c:axId val="848152672"/>
      </c:barChart>
      <c:catAx>
        <c:axId val="84814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52672"/>
        <c:crosses val="autoZero"/>
        <c:auto val="1"/>
        <c:lblAlgn val="ctr"/>
        <c:lblOffset val="100"/>
        <c:noMultiLvlLbl val="0"/>
      </c:catAx>
      <c:valAx>
        <c:axId val="848152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148512"/>
        <c:crosses val="autoZero"/>
        <c:crossBetween val="between"/>
      </c:valAx>
      <c:spPr>
        <a:noFill/>
        <a:ln>
          <a:noFill/>
        </a:ln>
        <a:effectLst/>
      </c:spPr>
    </c:plotArea>
    <c:legend>
      <c:legendPos val="r"/>
      <c:layout>
        <c:manualLayout>
          <c:xMode val="edge"/>
          <c:yMode val="edge"/>
          <c:x val="0.73027397562784724"/>
          <c:y val="0.12029836484304174"/>
          <c:w val="0.26312701915919839"/>
          <c:h val="0.7742810957955144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[H2Blending_v8_modifs_simplified_v2.xlsx]Type 1 - National costs!PivotTable1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a:latin typeface="+mj-lt"/>
              </a:rPr>
              <a:t>Breakdown of adaptation costs by country and by range of hydrogen</a:t>
            </a:r>
            <a:r>
              <a:rPr lang="fr-FR" sz="1800" baseline="0">
                <a:latin typeface="+mj-lt"/>
              </a:rPr>
              <a:t> </a:t>
            </a:r>
            <a:r>
              <a:rPr lang="fr-FR" sz="1800">
                <a:latin typeface="+mj-lt"/>
              </a:rPr>
              <a:t>blending rate (in M€/year)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5286592822551115E-2"/>
          <c:y val="0.23949539307841167"/>
          <c:w val="0.7655295907180043"/>
          <c:h val="0.63426313655532207"/>
        </c:manualLayout>
      </c:layout>
      <c:barChart>
        <c:barDir val="col"/>
        <c:grouping val="stacked"/>
        <c:varyColors val="0"/>
        <c:ser>
          <c:idx val="0"/>
          <c:order val="0"/>
          <c:tx>
            <c:strRef>
              <c:f>'Type 1 - National costs'!$C$8:$C$9</c:f>
              <c:strCache>
                <c:ptCount val="1"/>
                <c:pt idx="0">
                  <c:v>&lt;5%</c:v>
                </c:pt>
              </c:strCache>
            </c:strRef>
          </c:tx>
          <c:spPr>
            <a:solidFill>
              <a:schemeClr val="accent1"/>
            </a:solidFill>
            <a:ln>
              <a:noFill/>
            </a:ln>
            <a:effectLst/>
          </c:spPr>
          <c:invertIfNegative val="0"/>
          <c:cat>
            <c:strRef>
              <c:f>'Type 1 - National costs'!$B$10:$B$37</c:f>
              <c:strCache>
                <c:ptCount val="27"/>
                <c:pt idx="0">
                  <c:v>AT</c:v>
                </c:pt>
                <c:pt idx="1">
                  <c:v>BE</c:v>
                </c:pt>
                <c:pt idx="2">
                  <c:v>BG</c:v>
                </c:pt>
                <c:pt idx="3">
                  <c:v>CY</c:v>
                </c:pt>
                <c:pt idx="4">
                  <c:v>CZ</c:v>
                </c:pt>
                <c:pt idx="5">
                  <c:v>DE</c:v>
                </c:pt>
                <c:pt idx="6">
                  <c:v>DK</c:v>
                </c:pt>
                <c:pt idx="7">
                  <c:v>EE</c:v>
                </c:pt>
                <c:pt idx="8">
                  <c:v>EL</c:v>
                </c:pt>
                <c:pt idx="9">
                  <c:v>ES</c:v>
                </c:pt>
                <c:pt idx="10">
                  <c:v>FI</c:v>
                </c:pt>
                <c:pt idx="11">
                  <c:v>FR</c:v>
                </c:pt>
                <c:pt idx="12">
                  <c:v>HR</c:v>
                </c:pt>
                <c:pt idx="13">
                  <c:v>HU</c:v>
                </c:pt>
                <c:pt idx="14">
                  <c:v>IE</c:v>
                </c:pt>
                <c:pt idx="15">
                  <c:v>IT</c:v>
                </c:pt>
                <c:pt idx="16">
                  <c:v>LT</c:v>
                </c:pt>
                <c:pt idx="17">
                  <c:v>LU</c:v>
                </c:pt>
                <c:pt idx="18">
                  <c:v>LV</c:v>
                </c:pt>
                <c:pt idx="19">
                  <c:v>MT</c:v>
                </c:pt>
                <c:pt idx="20">
                  <c:v>NL</c:v>
                </c:pt>
                <c:pt idx="21">
                  <c:v>PL</c:v>
                </c:pt>
                <c:pt idx="22">
                  <c:v>PT</c:v>
                </c:pt>
                <c:pt idx="23">
                  <c:v>RO</c:v>
                </c:pt>
                <c:pt idx="24">
                  <c:v>SE</c:v>
                </c:pt>
                <c:pt idx="25">
                  <c:v>SI</c:v>
                </c:pt>
                <c:pt idx="26">
                  <c:v>SK</c:v>
                </c:pt>
              </c:strCache>
            </c:strRef>
          </c:cat>
          <c:val>
            <c:numRef>
              <c:f>'Type 1 - National costs'!$C$10:$C$37</c:f>
              <c:numCache>
                <c:formatCode>General</c:formatCode>
                <c:ptCount val="27"/>
                <c:pt idx="0">
                  <c:v>31.675293930248277</c:v>
                </c:pt>
                <c:pt idx="1">
                  <c:v>46.043587232311509</c:v>
                </c:pt>
                <c:pt idx="2">
                  <c:v>10.962653081525135</c:v>
                </c:pt>
                <c:pt idx="3">
                  <c:v>0</c:v>
                </c:pt>
                <c:pt idx="4">
                  <c:v>20.971645116720559</c:v>
                </c:pt>
                <c:pt idx="5">
                  <c:v>103.23143929717331</c:v>
                </c:pt>
                <c:pt idx="6">
                  <c:v>3.1557855326213686</c:v>
                </c:pt>
                <c:pt idx="7">
                  <c:v>0.12686987487706231</c:v>
                </c:pt>
                <c:pt idx="8">
                  <c:v>7.3136900763733532</c:v>
                </c:pt>
                <c:pt idx="9">
                  <c:v>26.007025491227409</c:v>
                </c:pt>
                <c:pt idx="10">
                  <c:v>0.64919974436856687</c:v>
                </c:pt>
                <c:pt idx="11">
                  <c:v>70.52898248157662</c:v>
                </c:pt>
                <c:pt idx="12">
                  <c:v>9.875686448772349</c:v>
                </c:pt>
                <c:pt idx="13">
                  <c:v>36.138951232997805</c:v>
                </c:pt>
                <c:pt idx="14">
                  <c:v>0</c:v>
                </c:pt>
                <c:pt idx="15">
                  <c:v>111.64661819929772</c:v>
                </c:pt>
                <c:pt idx="16">
                  <c:v>25.715355389178903</c:v>
                </c:pt>
                <c:pt idx="17">
                  <c:v>0.67007616971433215</c:v>
                </c:pt>
                <c:pt idx="18">
                  <c:v>7.2298284607012491</c:v>
                </c:pt>
                <c:pt idx="19">
                  <c:v>0</c:v>
                </c:pt>
                <c:pt idx="20">
                  <c:v>104.81768185298728</c:v>
                </c:pt>
                <c:pt idx="21">
                  <c:v>66.612185725628919</c:v>
                </c:pt>
                <c:pt idx="22">
                  <c:v>3.8245358049491283</c:v>
                </c:pt>
                <c:pt idx="23">
                  <c:v>22.047219215282233</c:v>
                </c:pt>
                <c:pt idx="24">
                  <c:v>2.6560531631434663</c:v>
                </c:pt>
                <c:pt idx="25">
                  <c:v>0.77826152608049737</c:v>
                </c:pt>
                <c:pt idx="26">
                  <c:v>20.410341296699283</c:v>
                </c:pt>
              </c:numCache>
            </c:numRef>
          </c:val>
          <c:extLst>
            <c:ext xmlns:c16="http://schemas.microsoft.com/office/drawing/2014/chart" uri="{C3380CC4-5D6E-409C-BE32-E72D297353CC}">
              <c16:uniqueId val="{00000000-1236-467F-A9CE-A56C5C5A991A}"/>
            </c:ext>
          </c:extLst>
        </c:ser>
        <c:ser>
          <c:idx val="1"/>
          <c:order val="1"/>
          <c:tx>
            <c:strRef>
              <c:f>'Type 1 - National costs'!$D$8:$D$9</c:f>
              <c:strCache>
                <c:ptCount val="1"/>
                <c:pt idx="0">
                  <c:v>&gt;20%</c:v>
                </c:pt>
              </c:strCache>
            </c:strRef>
          </c:tx>
          <c:spPr>
            <a:solidFill>
              <a:schemeClr val="accent2"/>
            </a:solidFill>
            <a:ln>
              <a:noFill/>
            </a:ln>
            <a:effectLst/>
          </c:spPr>
          <c:invertIfNegative val="0"/>
          <c:cat>
            <c:strRef>
              <c:f>'Type 1 - National costs'!$B$10:$B$37</c:f>
              <c:strCache>
                <c:ptCount val="27"/>
                <c:pt idx="0">
                  <c:v>AT</c:v>
                </c:pt>
                <c:pt idx="1">
                  <c:v>BE</c:v>
                </c:pt>
                <c:pt idx="2">
                  <c:v>BG</c:v>
                </c:pt>
                <c:pt idx="3">
                  <c:v>CY</c:v>
                </c:pt>
                <c:pt idx="4">
                  <c:v>CZ</c:v>
                </c:pt>
                <c:pt idx="5">
                  <c:v>DE</c:v>
                </c:pt>
                <c:pt idx="6">
                  <c:v>DK</c:v>
                </c:pt>
                <c:pt idx="7">
                  <c:v>EE</c:v>
                </c:pt>
                <c:pt idx="8">
                  <c:v>EL</c:v>
                </c:pt>
                <c:pt idx="9">
                  <c:v>ES</c:v>
                </c:pt>
                <c:pt idx="10">
                  <c:v>FI</c:v>
                </c:pt>
                <c:pt idx="11">
                  <c:v>FR</c:v>
                </c:pt>
                <c:pt idx="12">
                  <c:v>HR</c:v>
                </c:pt>
                <c:pt idx="13">
                  <c:v>HU</c:v>
                </c:pt>
                <c:pt idx="14">
                  <c:v>IE</c:v>
                </c:pt>
                <c:pt idx="15">
                  <c:v>IT</c:v>
                </c:pt>
                <c:pt idx="16">
                  <c:v>LT</c:v>
                </c:pt>
                <c:pt idx="17">
                  <c:v>LU</c:v>
                </c:pt>
                <c:pt idx="18">
                  <c:v>LV</c:v>
                </c:pt>
                <c:pt idx="19">
                  <c:v>MT</c:v>
                </c:pt>
                <c:pt idx="20">
                  <c:v>NL</c:v>
                </c:pt>
                <c:pt idx="21">
                  <c:v>PL</c:v>
                </c:pt>
                <c:pt idx="22">
                  <c:v>PT</c:v>
                </c:pt>
                <c:pt idx="23">
                  <c:v>RO</c:v>
                </c:pt>
                <c:pt idx="24">
                  <c:v>SE</c:v>
                </c:pt>
                <c:pt idx="25">
                  <c:v>SI</c:v>
                </c:pt>
                <c:pt idx="26">
                  <c:v>SK</c:v>
                </c:pt>
              </c:strCache>
            </c:strRef>
          </c:cat>
          <c:val>
            <c:numRef>
              <c:f>'Type 1 - National costs'!$D$10:$D$37</c:f>
              <c:numCache>
                <c:formatCode>General</c:formatCode>
                <c:ptCount val="27"/>
                <c:pt idx="0">
                  <c:v>683.99807048716718</c:v>
                </c:pt>
                <c:pt idx="1">
                  <c:v>1356.4773846818746</c:v>
                </c:pt>
                <c:pt idx="2">
                  <c:v>82.890993897430477</c:v>
                </c:pt>
                <c:pt idx="3">
                  <c:v>1.3994622297106322E-3</c:v>
                </c:pt>
                <c:pt idx="4">
                  <c:v>553.59976791880365</c:v>
                </c:pt>
                <c:pt idx="5">
                  <c:v>5889.1745964629381</c:v>
                </c:pt>
                <c:pt idx="6">
                  <c:v>245.21205867135666</c:v>
                </c:pt>
                <c:pt idx="7">
                  <c:v>17.647062961921826</c:v>
                </c:pt>
                <c:pt idx="8">
                  <c:v>330.49925388499457</c:v>
                </c:pt>
                <c:pt idx="9">
                  <c:v>1922.9546035549927</c:v>
                </c:pt>
                <c:pt idx="10">
                  <c:v>11.307700194714437</c:v>
                </c:pt>
                <c:pt idx="11">
                  <c:v>2608.8624125828619</c:v>
                </c:pt>
                <c:pt idx="12">
                  <c:v>203.43660319693009</c:v>
                </c:pt>
                <c:pt idx="13">
                  <c:v>679.23473270500563</c:v>
                </c:pt>
                <c:pt idx="14">
                  <c:v>155.50003683354043</c:v>
                </c:pt>
                <c:pt idx="15">
                  <c:v>3846.5241304779865</c:v>
                </c:pt>
                <c:pt idx="16">
                  <c:v>7.5765463259565564</c:v>
                </c:pt>
                <c:pt idx="17">
                  <c:v>30.204967973089747</c:v>
                </c:pt>
                <c:pt idx="18">
                  <c:v>18.299307776795459</c:v>
                </c:pt>
                <c:pt idx="19">
                  <c:v>5.676778754304105E-4</c:v>
                </c:pt>
                <c:pt idx="20">
                  <c:v>2893.0666239457823</c:v>
                </c:pt>
                <c:pt idx="21">
                  <c:v>1354.2083215527532</c:v>
                </c:pt>
                <c:pt idx="22">
                  <c:v>196.67714325498576</c:v>
                </c:pt>
                <c:pt idx="23">
                  <c:v>1348.037869794548</c:v>
                </c:pt>
                <c:pt idx="24">
                  <c:v>11.372727194335676</c:v>
                </c:pt>
                <c:pt idx="25">
                  <c:v>30.665715692137002</c:v>
                </c:pt>
                <c:pt idx="26">
                  <c:v>462.00498032864022</c:v>
                </c:pt>
              </c:numCache>
            </c:numRef>
          </c:val>
          <c:extLst>
            <c:ext xmlns:c16="http://schemas.microsoft.com/office/drawing/2014/chart" uri="{C3380CC4-5D6E-409C-BE32-E72D297353CC}">
              <c16:uniqueId val="{00000001-1236-467F-A9CE-A56C5C5A991A}"/>
            </c:ext>
          </c:extLst>
        </c:ser>
        <c:ser>
          <c:idx val="2"/>
          <c:order val="2"/>
          <c:tx>
            <c:strRef>
              <c:f>'Type 1 - National costs'!$E$8:$E$9</c:f>
              <c:strCache>
                <c:ptCount val="1"/>
                <c:pt idx="0">
                  <c:v>from 10 to 20%</c:v>
                </c:pt>
              </c:strCache>
            </c:strRef>
          </c:tx>
          <c:spPr>
            <a:solidFill>
              <a:schemeClr val="accent3"/>
            </a:solidFill>
            <a:ln>
              <a:noFill/>
            </a:ln>
            <a:effectLst/>
          </c:spPr>
          <c:invertIfNegative val="0"/>
          <c:cat>
            <c:strRef>
              <c:f>'Type 1 - National costs'!$B$10:$B$37</c:f>
              <c:strCache>
                <c:ptCount val="27"/>
                <c:pt idx="0">
                  <c:v>AT</c:v>
                </c:pt>
                <c:pt idx="1">
                  <c:v>BE</c:v>
                </c:pt>
                <c:pt idx="2">
                  <c:v>BG</c:v>
                </c:pt>
                <c:pt idx="3">
                  <c:v>CY</c:v>
                </c:pt>
                <c:pt idx="4">
                  <c:v>CZ</c:v>
                </c:pt>
                <c:pt idx="5">
                  <c:v>DE</c:v>
                </c:pt>
                <c:pt idx="6">
                  <c:v>DK</c:v>
                </c:pt>
                <c:pt idx="7">
                  <c:v>EE</c:v>
                </c:pt>
                <c:pt idx="8">
                  <c:v>EL</c:v>
                </c:pt>
                <c:pt idx="9">
                  <c:v>ES</c:v>
                </c:pt>
                <c:pt idx="10">
                  <c:v>FI</c:v>
                </c:pt>
                <c:pt idx="11">
                  <c:v>FR</c:v>
                </c:pt>
                <c:pt idx="12">
                  <c:v>HR</c:v>
                </c:pt>
                <c:pt idx="13">
                  <c:v>HU</c:v>
                </c:pt>
                <c:pt idx="14">
                  <c:v>IE</c:v>
                </c:pt>
                <c:pt idx="15">
                  <c:v>IT</c:v>
                </c:pt>
                <c:pt idx="16">
                  <c:v>LT</c:v>
                </c:pt>
                <c:pt idx="17">
                  <c:v>LU</c:v>
                </c:pt>
                <c:pt idx="18">
                  <c:v>LV</c:v>
                </c:pt>
                <c:pt idx="19">
                  <c:v>MT</c:v>
                </c:pt>
                <c:pt idx="20">
                  <c:v>NL</c:v>
                </c:pt>
                <c:pt idx="21">
                  <c:v>PL</c:v>
                </c:pt>
                <c:pt idx="22">
                  <c:v>PT</c:v>
                </c:pt>
                <c:pt idx="23">
                  <c:v>RO</c:v>
                </c:pt>
                <c:pt idx="24">
                  <c:v>SE</c:v>
                </c:pt>
                <c:pt idx="25">
                  <c:v>SI</c:v>
                </c:pt>
                <c:pt idx="26">
                  <c:v>SK</c:v>
                </c:pt>
              </c:strCache>
            </c:strRef>
          </c:cat>
          <c:val>
            <c:numRef>
              <c:f>'Type 1 - National costs'!$E$10:$E$37</c:f>
              <c:numCache>
                <c:formatCode>General</c:formatCode>
                <c:ptCount val="27"/>
                <c:pt idx="0">
                  <c:v>189.0171033529021</c:v>
                </c:pt>
                <c:pt idx="1">
                  <c:v>405.96930387823335</c:v>
                </c:pt>
                <c:pt idx="2">
                  <c:v>84.392597495984688</c:v>
                </c:pt>
                <c:pt idx="3">
                  <c:v>2.3056184709838505</c:v>
                </c:pt>
                <c:pt idx="4">
                  <c:v>149.55548876712714</c:v>
                </c:pt>
                <c:pt idx="5">
                  <c:v>1822.2560655475763</c:v>
                </c:pt>
                <c:pt idx="6">
                  <c:v>45.978896707543953</c:v>
                </c:pt>
                <c:pt idx="7">
                  <c:v>4.3392196721125851</c:v>
                </c:pt>
                <c:pt idx="8">
                  <c:v>103.50656263432971</c:v>
                </c:pt>
                <c:pt idx="9">
                  <c:v>492.31464309992094</c:v>
                </c:pt>
                <c:pt idx="10">
                  <c:v>45.429800184377207</c:v>
                </c:pt>
                <c:pt idx="11">
                  <c:v>575.60542022775462</c:v>
                </c:pt>
                <c:pt idx="12">
                  <c:v>50.556231626822473</c:v>
                </c:pt>
                <c:pt idx="13">
                  <c:v>201.55344124550976</c:v>
                </c:pt>
                <c:pt idx="14">
                  <c:v>65.86604044866192</c:v>
                </c:pt>
                <c:pt idx="15">
                  <c:v>1009.7347698584069</c:v>
                </c:pt>
                <c:pt idx="16">
                  <c:v>69.939586335351294</c:v>
                </c:pt>
                <c:pt idx="17">
                  <c:v>12.881367144917697</c:v>
                </c:pt>
                <c:pt idx="18">
                  <c:v>34.797747228984228</c:v>
                </c:pt>
                <c:pt idx="19">
                  <c:v>3.118745594684583</c:v>
                </c:pt>
                <c:pt idx="20">
                  <c:v>702.04481606988281</c:v>
                </c:pt>
                <c:pt idx="21">
                  <c:v>495.83821438375992</c:v>
                </c:pt>
                <c:pt idx="22">
                  <c:v>80.06529444968686</c:v>
                </c:pt>
                <c:pt idx="23">
                  <c:v>219.53093904726995</c:v>
                </c:pt>
                <c:pt idx="24">
                  <c:v>32.566734125447852</c:v>
                </c:pt>
                <c:pt idx="25">
                  <c:v>24.382734414047782</c:v>
                </c:pt>
                <c:pt idx="26">
                  <c:v>114.92697733748184</c:v>
                </c:pt>
              </c:numCache>
            </c:numRef>
          </c:val>
          <c:extLst>
            <c:ext xmlns:c16="http://schemas.microsoft.com/office/drawing/2014/chart" uri="{C3380CC4-5D6E-409C-BE32-E72D297353CC}">
              <c16:uniqueId val="{00000002-1236-467F-A9CE-A56C5C5A991A}"/>
            </c:ext>
          </c:extLst>
        </c:ser>
        <c:ser>
          <c:idx val="3"/>
          <c:order val="3"/>
          <c:tx>
            <c:strRef>
              <c:f>'Type 1 - National costs'!$F$8:$F$9</c:f>
              <c:strCache>
                <c:ptCount val="1"/>
                <c:pt idx="0">
                  <c:v>from 5 to 10%</c:v>
                </c:pt>
              </c:strCache>
            </c:strRef>
          </c:tx>
          <c:spPr>
            <a:solidFill>
              <a:schemeClr val="accent4"/>
            </a:solidFill>
            <a:ln>
              <a:noFill/>
            </a:ln>
            <a:effectLst/>
          </c:spPr>
          <c:invertIfNegative val="0"/>
          <c:cat>
            <c:strRef>
              <c:f>'Type 1 - National costs'!$B$10:$B$37</c:f>
              <c:strCache>
                <c:ptCount val="27"/>
                <c:pt idx="0">
                  <c:v>AT</c:v>
                </c:pt>
                <c:pt idx="1">
                  <c:v>BE</c:v>
                </c:pt>
                <c:pt idx="2">
                  <c:v>BG</c:v>
                </c:pt>
                <c:pt idx="3">
                  <c:v>CY</c:v>
                </c:pt>
                <c:pt idx="4">
                  <c:v>CZ</c:v>
                </c:pt>
                <c:pt idx="5">
                  <c:v>DE</c:v>
                </c:pt>
                <c:pt idx="6">
                  <c:v>DK</c:v>
                </c:pt>
                <c:pt idx="7">
                  <c:v>EE</c:v>
                </c:pt>
                <c:pt idx="8">
                  <c:v>EL</c:v>
                </c:pt>
                <c:pt idx="9">
                  <c:v>ES</c:v>
                </c:pt>
                <c:pt idx="10">
                  <c:v>FI</c:v>
                </c:pt>
                <c:pt idx="11">
                  <c:v>FR</c:v>
                </c:pt>
                <c:pt idx="12">
                  <c:v>HR</c:v>
                </c:pt>
                <c:pt idx="13">
                  <c:v>HU</c:v>
                </c:pt>
                <c:pt idx="14">
                  <c:v>IE</c:v>
                </c:pt>
                <c:pt idx="15">
                  <c:v>IT</c:v>
                </c:pt>
                <c:pt idx="16">
                  <c:v>LT</c:v>
                </c:pt>
                <c:pt idx="17">
                  <c:v>LU</c:v>
                </c:pt>
                <c:pt idx="18">
                  <c:v>LV</c:v>
                </c:pt>
                <c:pt idx="19">
                  <c:v>MT</c:v>
                </c:pt>
                <c:pt idx="20">
                  <c:v>NL</c:v>
                </c:pt>
                <c:pt idx="21">
                  <c:v>PL</c:v>
                </c:pt>
                <c:pt idx="22">
                  <c:v>PT</c:v>
                </c:pt>
                <c:pt idx="23">
                  <c:v>RO</c:v>
                </c:pt>
                <c:pt idx="24">
                  <c:v>SE</c:v>
                </c:pt>
                <c:pt idx="25">
                  <c:v>SI</c:v>
                </c:pt>
                <c:pt idx="26">
                  <c:v>SK</c:v>
                </c:pt>
              </c:strCache>
            </c:strRef>
          </c:cat>
          <c:val>
            <c:numRef>
              <c:f>'Type 1 - National costs'!$F$10:$F$37</c:f>
              <c:numCache>
                <c:formatCode>General</c:formatCode>
                <c:ptCount val="27"/>
                <c:pt idx="0">
                  <c:v>123.00146189888699</c:v>
                </c:pt>
                <c:pt idx="1">
                  <c:v>283.92530674675163</c:v>
                </c:pt>
                <c:pt idx="2">
                  <c:v>56.590205285066695</c:v>
                </c:pt>
                <c:pt idx="3">
                  <c:v>2.5849908673278503</c:v>
                </c:pt>
                <c:pt idx="4">
                  <c:v>95.066919061402288</c:v>
                </c:pt>
                <c:pt idx="5">
                  <c:v>1160.9546759940442</c:v>
                </c:pt>
                <c:pt idx="6">
                  <c:v>29.719074576918302</c:v>
                </c:pt>
                <c:pt idx="7">
                  <c:v>2.4790221142154514</c:v>
                </c:pt>
                <c:pt idx="8">
                  <c:v>96.829320718173562</c:v>
                </c:pt>
                <c:pt idx="9">
                  <c:v>430.89367949321502</c:v>
                </c:pt>
                <c:pt idx="10">
                  <c:v>27.865095346902969</c:v>
                </c:pt>
                <c:pt idx="11">
                  <c:v>385.19598697220613</c:v>
                </c:pt>
                <c:pt idx="12">
                  <c:v>26.85487638860031</c:v>
                </c:pt>
                <c:pt idx="13">
                  <c:v>120.24149681518168</c:v>
                </c:pt>
                <c:pt idx="14">
                  <c:v>61.299719523994597</c:v>
                </c:pt>
                <c:pt idx="15">
                  <c:v>692.51207166059237</c:v>
                </c:pt>
                <c:pt idx="16">
                  <c:v>29.744647566706966</c:v>
                </c:pt>
                <c:pt idx="17">
                  <c:v>10.900631860516913</c:v>
                </c:pt>
                <c:pt idx="18">
                  <c:v>17.504247304987267</c:v>
                </c:pt>
                <c:pt idx="19">
                  <c:v>1.5027911894391388</c:v>
                </c:pt>
                <c:pt idx="20">
                  <c:v>415.41555710185582</c:v>
                </c:pt>
                <c:pt idx="21">
                  <c:v>261.59016772375969</c:v>
                </c:pt>
                <c:pt idx="22">
                  <c:v>64.754465011899697</c:v>
                </c:pt>
                <c:pt idx="23">
                  <c:v>160.73451130940853</c:v>
                </c:pt>
                <c:pt idx="24">
                  <c:v>24.911384985189283</c:v>
                </c:pt>
                <c:pt idx="25">
                  <c:v>19.531464958878459</c:v>
                </c:pt>
                <c:pt idx="26">
                  <c:v>76.451529904900411</c:v>
                </c:pt>
              </c:numCache>
            </c:numRef>
          </c:val>
          <c:extLst>
            <c:ext xmlns:c16="http://schemas.microsoft.com/office/drawing/2014/chart" uri="{C3380CC4-5D6E-409C-BE32-E72D297353CC}">
              <c16:uniqueId val="{00000003-1236-467F-A9CE-A56C5C5A991A}"/>
            </c:ext>
          </c:extLst>
        </c:ser>
        <c:dLbls>
          <c:showLegendKey val="0"/>
          <c:showVal val="0"/>
          <c:showCatName val="0"/>
          <c:showSerName val="0"/>
          <c:showPercent val="0"/>
          <c:showBubbleSize val="0"/>
        </c:dLbls>
        <c:gapWidth val="150"/>
        <c:overlap val="100"/>
        <c:axId val="1143659455"/>
        <c:axId val="1143660703"/>
      </c:barChart>
      <c:catAx>
        <c:axId val="1143659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660703"/>
        <c:crosses val="autoZero"/>
        <c:auto val="1"/>
        <c:lblAlgn val="ctr"/>
        <c:lblOffset val="100"/>
        <c:noMultiLvlLbl val="0"/>
      </c:catAx>
      <c:valAx>
        <c:axId val="1143660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65945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6350</xdr:colOff>
      <xdr:row>1</xdr:row>
      <xdr:rowOff>59871</xdr:rowOff>
    </xdr:from>
    <xdr:to>
      <xdr:col>13</xdr:col>
      <xdr:colOff>361950</xdr:colOff>
      <xdr:row>6</xdr:row>
      <xdr:rowOff>106045</xdr:rowOff>
    </xdr:to>
    <xdr:pic>
      <xdr:nvPicPr>
        <xdr:cNvPr id="2" name="Picture 1">
          <a:extLst>
            <a:ext uri="{FF2B5EF4-FFF2-40B4-BE49-F238E27FC236}">
              <a16:creationId xmlns:a16="http://schemas.microsoft.com/office/drawing/2014/main" id="{CCD6559F-39CD-4667-B874-AE95F2E22C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459" b="27876"/>
        <a:stretch/>
      </xdr:blipFill>
      <xdr:spPr bwMode="auto">
        <a:xfrm>
          <a:off x="4654550" y="250371"/>
          <a:ext cx="3260725" cy="998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806451</xdr:colOff>
      <xdr:row>16</xdr:row>
      <xdr:rowOff>46181</xdr:rowOff>
    </xdr:from>
    <xdr:to>
      <xdr:col>14</xdr:col>
      <xdr:colOff>819151</xdr:colOff>
      <xdr:row>39</xdr:row>
      <xdr:rowOff>82261</xdr:rowOff>
    </xdr:to>
    <xdr:graphicFrame macro="">
      <xdr:nvGraphicFramePr>
        <xdr:cNvPr id="2" name="Chart 1">
          <a:extLst>
            <a:ext uri="{FF2B5EF4-FFF2-40B4-BE49-F238E27FC236}">
              <a16:creationId xmlns:a16="http://schemas.microsoft.com/office/drawing/2014/main" id="{8827299C-E258-4AD7-A672-F4EE4476F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1688071</xdr:colOff>
      <xdr:row>32</xdr:row>
      <xdr:rowOff>7468</xdr:rowOff>
    </xdr:from>
    <xdr:to>
      <xdr:col>6</xdr:col>
      <xdr:colOff>997323</xdr:colOff>
      <xdr:row>68</xdr:row>
      <xdr:rowOff>56029</xdr:rowOff>
    </xdr:to>
    <xdr:graphicFrame macro="">
      <xdr:nvGraphicFramePr>
        <xdr:cNvPr id="2" name="Chart 1">
          <a:extLst>
            <a:ext uri="{FF2B5EF4-FFF2-40B4-BE49-F238E27FC236}">
              <a16:creationId xmlns:a16="http://schemas.microsoft.com/office/drawing/2014/main" id="{26B0B53B-AE9C-4612-98AA-FA1A91F314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11206</xdr:colOff>
      <xdr:row>6</xdr:row>
      <xdr:rowOff>145677</xdr:rowOff>
    </xdr:from>
    <xdr:to>
      <xdr:col>25</xdr:col>
      <xdr:colOff>47999</xdr:colOff>
      <xdr:row>35</xdr:row>
      <xdr:rowOff>161738</xdr:rowOff>
    </xdr:to>
    <xdr:graphicFrame macro="">
      <xdr:nvGraphicFramePr>
        <xdr:cNvPr id="2" name="Chart 1">
          <a:extLst>
            <a:ext uri="{FF2B5EF4-FFF2-40B4-BE49-F238E27FC236}">
              <a16:creationId xmlns:a16="http://schemas.microsoft.com/office/drawing/2014/main" id="{D95B449D-E555-4152-AEC3-1541068DEE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376.611649305552" createdVersion="7" refreshedVersion="7" minRefreshableVersion="3" recordCount="1377" xr:uid="{15C3B504-B886-411D-851D-F024344DB1BA}">
  <cacheSource type="worksheet">
    <worksheetSource ref="BS3:CA1380" sheet="Type 1 - Transport network"/>
  </cacheSource>
  <cacheFields count="9">
    <cacheField name="Country" numFmtId="0">
      <sharedItems count="27">
        <s v="AT"/>
        <s v="BE"/>
        <s v="BG"/>
        <s v="CY"/>
        <s v="CZ"/>
        <s v="DE"/>
        <s v="DK"/>
        <s v="EE"/>
        <s v="EL"/>
        <s v="ES"/>
        <s v="FI"/>
        <s v="FR"/>
        <s v="HR"/>
        <s v="HU"/>
        <s v="IE"/>
        <s v="IT"/>
        <s v="LT"/>
        <s v="LU"/>
        <s v="LV"/>
        <s v="MT"/>
        <s v="NL"/>
        <s v="PL"/>
        <s v="PT"/>
        <s v="RO"/>
        <s v="SE"/>
        <s v="SI"/>
        <s v="SK"/>
      </sharedItems>
    </cacheField>
    <cacheField name="Threshold" numFmtId="0">
      <sharedItems count="4">
        <s v="&lt;5%"/>
        <s v="from 5 to 10%"/>
        <s v="from 10 to 20%"/>
        <s v="&gt;20%"/>
      </sharedItems>
    </cacheField>
    <cacheField name="Network" numFmtId="0">
      <sharedItems count="2">
        <s v="TSO"/>
        <s v="DSO"/>
      </sharedItems>
    </cacheField>
    <cacheField name="Category" numFmtId="0">
      <sharedItems count="6">
        <s v="Storage"/>
        <s v="Industrie"/>
        <s v="End-use"/>
        <s v="Transmission"/>
        <s v="Distribution"/>
        <s v="…"/>
      </sharedItems>
    </cacheField>
    <cacheField name="Component" numFmtId="0">
      <sharedItems count="20">
        <s v="Porous storage"/>
        <s v="50% Chemical industry (material use), glass"/>
        <s v="Gas turbine for power generation (old stock) "/>
        <s v="Gas turbine for gas grid  - inkl. transit"/>
        <s v="Gas turbine for storage (cavern + porous)"/>
        <s v="50% industrial high temperature application (&gt;500°C without glass)"/>
        <s v="Instalation of higher gas turbine capacities for compressors - inkl. transit and storage"/>
        <s v="Gas pressure regulator storage withdrawal"/>
        <s v="H2 losses by drying"/>
        <s v="Gas pressure regulator &gt;40 to 16bar"/>
        <s v="gas chromatographs (GC)"/>
        <s v="Chemical industry (material use), glass"/>
        <s v="compresor gas grid"/>
        <s v="compresor storage (cavern + porous)"/>
        <s v="CHP for power generation"/>
        <s v="Gas pressure regulator"/>
        <s v="Gas turbine for grid and storage"/>
        <s v="industrial high temperature application (&gt;500°C without glass)"/>
        <s v="boilers"/>
        <s v="…"/>
      </sharedItems>
    </cacheField>
    <cacheField name="Adaptation" numFmtId="0">
      <sharedItems/>
    </cacheField>
    <cacheField name="Code" numFmtId="0">
      <sharedItems/>
    </cacheField>
    <cacheField name="Unit" numFmtId="0">
      <sharedItems containsSemiMixedTypes="0" containsString="0" containsNumber="1" minValue="0" maxValue="5702.5744028798899"/>
    </cacheField>
    <cacheField name="Cost" numFmtId="0">
      <sharedItems containsSemiMixedTypes="0" containsString="0" containsNumber="1" minValue="-0.9445459647588561" maxValue="5889.17459646293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77">
  <r>
    <x v="0"/>
    <x v="0"/>
    <x v="0"/>
    <x v="0"/>
    <x v="0"/>
    <s v="Desulfurization and Drying - Invest."/>
    <s v="Porous storage-Desulfurization and Drying - Invest."/>
    <n v="4.1231603403141355"/>
    <n v="24.100151185183567"/>
  </r>
  <r>
    <x v="0"/>
    <x v="0"/>
    <x v="0"/>
    <x v="1"/>
    <x v="1"/>
    <s v="Membrane for deblending - Invest."/>
    <s v="50% Chemical industry (material use), glass-Membrane for deblending - Invest."/>
    <n v="0.26485639001102657"/>
    <n v="0.24335433717005536"/>
  </r>
  <r>
    <x v="0"/>
    <x v="0"/>
    <x v="0"/>
    <x v="1"/>
    <x v="1"/>
    <s v="Membrane for deblending - electr. demand"/>
    <s v="50% Chemical industry (material use), glass-Membrane for deblending - electr. demand"/>
    <n v="2.3201419764965925"/>
    <n v="2.2678553123507283"/>
  </r>
  <r>
    <x v="0"/>
    <x v="0"/>
    <x v="0"/>
    <x v="1"/>
    <x v="1"/>
    <s v="Membrane for deblending - H2. use"/>
    <s v="50% Chemical industry (material use), glass-Membrane for deblending - H2. use"/>
    <n v="2.3201419764965925"/>
    <n v="1.2763617230115729"/>
  </r>
  <r>
    <x v="0"/>
    <x v="0"/>
    <x v="1"/>
    <x v="1"/>
    <x v="1"/>
    <s v="Membrane for deblending - Invest."/>
    <s v="50% Chemical industry (material use), glass-Membrane for deblending - Invest."/>
    <n v="0.26485639001102657"/>
    <n v="0.24335433717005536"/>
  </r>
  <r>
    <x v="0"/>
    <x v="0"/>
    <x v="1"/>
    <x v="1"/>
    <x v="1"/>
    <s v="Membrane for deblending - electr. demand"/>
    <s v="50% Chemical industry (material use), glass-Membrane for deblending - electr. demand"/>
    <n v="2.3201419764965925"/>
    <n v="2.2678553123507283"/>
  </r>
  <r>
    <x v="0"/>
    <x v="0"/>
    <x v="1"/>
    <x v="1"/>
    <x v="1"/>
    <s v="Membrane for deblending - H2. use"/>
    <s v="50% Chemical industry (material use), glass-Membrane for deblending - H2. use"/>
    <n v="2.3201419764965925"/>
    <n v="1.2763617230115729"/>
  </r>
  <r>
    <x v="0"/>
    <x v="1"/>
    <x v="0"/>
    <x v="2"/>
    <x v="2"/>
    <s v="Membrane for deblending - Invest."/>
    <s v="Gas turbine for power generation (old stock) -Membrane for deblending - Invest."/>
    <n v="6.0035266745224227"/>
    <n v="9.2950070423140723"/>
  </r>
  <r>
    <x v="0"/>
    <x v="1"/>
    <x v="0"/>
    <x v="2"/>
    <x v="2"/>
    <s v="Membrane for deblending - electr. demand"/>
    <s v="Gas turbine for power generation (old stock) -Membrane for deblending - electr. demand"/>
    <n v="1.2424858612007181"/>
    <n v="1.2144852295201154"/>
  </r>
  <r>
    <x v="0"/>
    <x v="1"/>
    <x v="0"/>
    <x v="2"/>
    <x v="2"/>
    <s v="Membrane for deblending - H2. use"/>
    <s v="Gas turbine for power generation (old stock) -Membrane for deblending - H2. use"/>
    <n v="1.2424858612007181"/>
    <n v="1.3670382335949223"/>
  </r>
  <r>
    <x v="0"/>
    <x v="1"/>
    <x v="0"/>
    <x v="3"/>
    <x v="3"/>
    <s v="Membrane for deblending - Invest."/>
    <s v="Gas turbine for gas grid  - inkl. transit-Membrane for deblending - Invest."/>
    <n v="0.73377318726125218"/>
    <n v="2.7861032693980534"/>
  </r>
  <r>
    <x v="0"/>
    <x v="1"/>
    <x v="0"/>
    <x v="3"/>
    <x v="3"/>
    <s v="Membrane for deblending - electr. demand"/>
    <s v="Gas turbine for gas grid  - inkl. transit-Membrane for deblending - electr. demand"/>
    <n v="0.44403999509237135"/>
    <n v="0.45080202547448867"/>
  </r>
  <r>
    <x v="0"/>
    <x v="1"/>
    <x v="0"/>
    <x v="3"/>
    <x v="3"/>
    <s v="Membrane for deblending - H2. use"/>
    <s v="Gas turbine for gas grid  - inkl. transit-Membrane for deblending - H2. use"/>
    <n v="0.44403999509237135"/>
    <n v="0.48855256183757245"/>
  </r>
  <r>
    <x v="0"/>
    <x v="1"/>
    <x v="0"/>
    <x v="0"/>
    <x v="4"/>
    <s v="Membrane for deblending - Invest."/>
    <s v="Gas turbine for storage (cavern + porous)-Membrane for deblending - Invest."/>
    <n v="0.39623893384102798"/>
    <n v="1.5045011295080655"/>
  </r>
  <r>
    <x v="0"/>
    <x v="1"/>
    <x v="0"/>
    <x v="0"/>
    <x v="4"/>
    <s v="Membrane for deblending - electr. demand"/>
    <s v="Gas turbine for storage (cavern + porous)-Membrane for deblending - electr. demand"/>
    <n v="0.34762994764397892"/>
    <n v="0.35292380471469936"/>
  </r>
  <r>
    <x v="0"/>
    <x v="1"/>
    <x v="0"/>
    <x v="0"/>
    <x v="4"/>
    <s v="Membrane for deblending - H2. use"/>
    <s v="Gas turbine for storage (cavern + porous)-Membrane for deblending - H2. use"/>
    <n v="0.34762994764397892"/>
    <n v="0.38247793750560033"/>
  </r>
  <r>
    <x v="0"/>
    <x v="1"/>
    <x v="0"/>
    <x v="1"/>
    <x v="5"/>
    <s v="Calorific value adjustment - Invest."/>
    <s v="50% industrial high temperature application (&gt;500°C without glass)-Calorific value adjustment - Invest."/>
    <n v="0.69635082944347593"/>
    <n v="3.7843099814671044"/>
  </r>
  <r>
    <x v="0"/>
    <x v="1"/>
    <x v="0"/>
    <x v="1"/>
    <x v="5"/>
    <s v="Calorific value adjustment - LPG demand "/>
    <s v="50% industrial high temperature application (&gt;500°C without glass)-Calorific value adjustment - LPG demand "/>
    <n v="6.1000332659248491"/>
    <n v="32.151414173736896"/>
  </r>
  <r>
    <x v="0"/>
    <x v="1"/>
    <x v="0"/>
    <x v="3"/>
    <x v="6"/>
    <s v="Investment +30% of excisting capacity"/>
    <s v="Instalation of higher gas turbine capacities for compressors - inkl. transit and storage-Investment +30% of excisting capacity"/>
    <n v="0.11187119998912574"/>
    <n v="17.120213559485396"/>
  </r>
  <r>
    <x v="0"/>
    <x v="1"/>
    <x v="0"/>
    <x v="3"/>
    <x v="6"/>
    <s v="Gas demand +30% of excisting transport losses"/>
    <s v="Instalation of higher gas turbine capacities for compressors - inkl. transit and storage-Gas demand +30% of excisting transport losses"/>
    <n v="0.23750098282090509"/>
    <n v="6.6559383083566939"/>
  </r>
  <r>
    <x v="0"/>
    <x v="1"/>
    <x v="0"/>
    <x v="0"/>
    <x v="7"/>
    <s v="  +3% less energy required"/>
    <s v="Gas pressure regulator storage withdrawal-  +3% less energy required"/>
    <n v="1.5367976855039469E-3"/>
    <n v="-4.3068582140786286E-2"/>
  </r>
  <r>
    <x v="0"/>
    <x v="1"/>
    <x v="0"/>
    <x v="0"/>
    <x v="8"/>
    <s v="  5% of H2"/>
    <s v="H2 losses by drying-  5% of H2"/>
    <n v="0.13036123036649214"/>
    <n v="6.5180615183246067"/>
  </r>
  <r>
    <x v="0"/>
    <x v="1"/>
    <x v="0"/>
    <x v="3"/>
    <x v="9"/>
    <s v="  +3% less energy required"/>
    <s v="Gas pressure regulator &gt;40 to 16bar-  +3% less energy required"/>
    <n v="1.7296045537882479E-3"/>
    <n v="-4.8471972920417217E-2"/>
  </r>
  <r>
    <x v="0"/>
    <x v="1"/>
    <x v="1"/>
    <x v="1"/>
    <x v="5"/>
    <s v="Calorific value adjustment - Invest."/>
    <s v="50% industrial high temperature application (&gt;500°C without glass)-Calorific value adjustment - Invest."/>
    <n v="0.69635082944347593"/>
    <n v="3.7843099814671044"/>
  </r>
  <r>
    <x v="0"/>
    <x v="1"/>
    <x v="1"/>
    <x v="1"/>
    <x v="5"/>
    <s v="Calorific value adjustment - LPG demand "/>
    <s v="50% industrial high temperature application (&gt;500°C without glass)-Calorific value adjustment - LPG demand "/>
    <n v="6.1000332659248491"/>
    <n v="32.151414173736896"/>
  </r>
  <r>
    <x v="0"/>
    <x v="1"/>
    <x v="0"/>
    <x v="3"/>
    <x v="10"/>
    <s v="Adaptation - Exchange helium"/>
    <s v="gas chromatographs (GC)-Adaptation - Exchange helium"/>
    <n v="2.524025974025974E-2"/>
    <n v="0.19930280477853249"/>
  </r>
  <r>
    <x v="0"/>
    <x v="1"/>
    <x v="1"/>
    <x v="1"/>
    <x v="11"/>
    <s v="Membrane for deblending - Invest."/>
    <s v="Chemical industry (material use), glass-Membrane for deblending - Invest."/>
    <n v="0.52971278002205313"/>
    <n v="0.33342327270423644"/>
  </r>
  <r>
    <x v="0"/>
    <x v="1"/>
    <x v="1"/>
    <x v="1"/>
    <x v="11"/>
    <s v="Membrane for deblending - H2. use"/>
    <s v="Chemical industry (material use), glass-Membrane for deblending - H2. use"/>
    <n v="4.640283952993185"/>
    <n v="2.5527234460231458"/>
  </r>
  <r>
    <x v="0"/>
    <x v="2"/>
    <x v="0"/>
    <x v="3"/>
    <x v="12"/>
    <s v="Component exchange - 50% Invest."/>
    <s v="compresor gas grid-Component exchange - 50% Invest."/>
    <n v="0.24214515179621324"/>
    <n v="21.85180497377296"/>
  </r>
  <r>
    <x v="0"/>
    <x v="2"/>
    <x v="0"/>
    <x v="0"/>
    <x v="13"/>
    <s v="Component exchange - 50% Invest."/>
    <s v="compresor storage (cavern + porous)-Component exchange - 50% Invest."/>
    <n v="0.13075884816753924"/>
    <n v="11.800016756713529"/>
  </r>
  <r>
    <x v="0"/>
    <x v="2"/>
    <x v="0"/>
    <x v="3"/>
    <x v="6"/>
    <s v="Investment +40% of excisting capacity"/>
    <s v="Instalation of higher gas turbine capacities for compressors - inkl. transit and storage-Investment +40% of excisting capacity"/>
    <n v="0.14916159998550099"/>
    <n v="22.826951412647198"/>
  </r>
  <r>
    <x v="0"/>
    <x v="2"/>
    <x v="0"/>
    <x v="3"/>
    <x v="6"/>
    <s v="Gas demand +40% of excisting transport losses"/>
    <s v="Instalation of higher gas turbine capacities for compressors - inkl. transit and storage-Gas demand +40% of excisting transport losses"/>
    <n v="0.31666797709454009"/>
    <n v="8.8745844111422585"/>
  </r>
  <r>
    <x v="0"/>
    <x v="2"/>
    <x v="0"/>
    <x v="3"/>
    <x v="10"/>
    <s v="Adaptation - Exchange helium"/>
    <s v="gas chromatographs (GC)-Adaptation - Exchange helium"/>
    <n v="2.524025974025974E-2"/>
    <n v="0"/>
  </r>
  <r>
    <x v="0"/>
    <x v="2"/>
    <x v="1"/>
    <x v="2"/>
    <x v="14"/>
    <s v="Membrane for deblending - Invest."/>
    <s v="CHP for power generation-Membrane for deblending - Invest."/>
    <n v="3.3886257348241502"/>
    <n v="8.4802816704167459"/>
  </r>
  <r>
    <x v="0"/>
    <x v="2"/>
    <x v="1"/>
    <x v="2"/>
    <x v="14"/>
    <s v="Membrane for deblending - electr. demand"/>
    <s v="CHP for power generation-Membrane for deblending - electr. demand"/>
    <n v="0.57118237250476522"/>
    <n v="0.55831022020558096"/>
  </r>
  <r>
    <x v="0"/>
    <x v="2"/>
    <x v="1"/>
    <x v="2"/>
    <x v="14"/>
    <s v="Membrane for deblending - H2. use"/>
    <s v="CHP for power generation-Membrane for deblending - H2. use"/>
    <n v="0.57118237250476522"/>
    <n v="1.2568805262941045"/>
  </r>
  <r>
    <x v="0"/>
    <x v="2"/>
    <x v="0"/>
    <x v="0"/>
    <x v="7"/>
    <s v="  +5% less energy required"/>
    <s v="Gas pressure regulator storage withdrawal-  +5% less energy required"/>
    <n v="2.561329475839912E-3"/>
    <n v="-7.1780970234643818E-2"/>
  </r>
  <r>
    <x v="0"/>
    <x v="2"/>
    <x v="0"/>
    <x v="0"/>
    <x v="8"/>
    <s v="  5% of H2"/>
    <s v="H2 losses by drying-  5% of H2"/>
    <n v="0.13036123036649214"/>
    <n v="6.5180615183246067"/>
  </r>
  <r>
    <x v="0"/>
    <x v="2"/>
    <x v="0"/>
    <x v="3"/>
    <x v="9"/>
    <s v=" +5% less energy required"/>
    <s v="Gas pressure regulator &gt;40 to 16bar- +5% less energy required"/>
    <n v="2.8826742563137467E-3"/>
    <n v="-8.0786621534028699E-2"/>
  </r>
  <r>
    <x v="0"/>
    <x v="2"/>
    <x v="1"/>
    <x v="4"/>
    <x v="15"/>
    <s v="Exchange Gas pressure regulator - Invest."/>
    <s v="Gas pressure regulator-Exchange Gas pressure regulator - Invest."/>
    <n v="3.5008342327215929"/>
    <n v="9.8206275525162869"/>
  </r>
  <r>
    <x v="0"/>
    <x v="2"/>
    <x v="1"/>
    <x v="4"/>
    <x v="10"/>
    <s v="Additional PCS Analysers for calorific value reconstruction system"/>
    <s v="gas chromatographs (GC)-Additional PCS Analysers for calorific value reconstruction system"/>
    <n v="0.71308941819601712"/>
    <n v="11.261430949354848"/>
  </r>
  <r>
    <x v="0"/>
    <x v="2"/>
    <x v="1"/>
    <x v="4"/>
    <x v="11"/>
    <s v="Membrane for deblending - Invest."/>
    <s v="Chemical industry (material use), glass-Membrane for deblending - Invest."/>
    <n v="0.52971278002205313"/>
    <n v="0.50551270377739077"/>
  </r>
  <r>
    <x v="0"/>
    <x v="2"/>
    <x v="1"/>
    <x v="4"/>
    <x v="11"/>
    <s v="Membrane for deblending - H2. use"/>
    <s v="Chemical industry (material use), glass-Membrane for deblending - H2. use"/>
    <n v="9.2805679059863699"/>
    <n v="10.210893784092583"/>
  </r>
  <r>
    <x v="0"/>
    <x v="2"/>
    <x v="1"/>
    <x v="4"/>
    <x v="2"/>
    <s v="Membrane for deblending - Invest."/>
    <s v="Gas turbine for power generation (old stock) -Membrane for deblending - Invest."/>
    <n v="6.0035266745224227"/>
    <n v="5.7292538822853567"/>
  </r>
  <r>
    <x v="0"/>
    <x v="2"/>
    <x v="1"/>
    <x v="4"/>
    <x v="2"/>
    <s v="Membrane for deblending - H2. use"/>
    <s v="Gas turbine for power generation (old stock) -Membrane for deblending - H2. use"/>
    <n v="1.2424858612007181"/>
    <n v="1.3670382335949223"/>
  </r>
  <r>
    <x v="0"/>
    <x v="2"/>
    <x v="1"/>
    <x v="4"/>
    <x v="16"/>
    <s v="Membrane for deblending - Invest."/>
    <s v="Gas turbine for grid and storage-Membrane for deblending - Invest."/>
    <n v="1.1300121211022802"/>
    <n v="2.9341635027154562"/>
  </r>
  <r>
    <x v="0"/>
    <x v="2"/>
    <x v="1"/>
    <x v="4"/>
    <x v="16"/>
    <s v="Membrane for deblending - H2. use"/>
    <s v="Gas turbine for grid and storage-Membrane for deblending - H2. use"/>
    <n v="0.79166994273635027"/>
    <n v="0.87103049934317278"/>
  </r>
  <r>
    <x v="0"/>
    <x v="2"/>
    <x v="1"/>
    <x v="4"/>
    <x v="17"/>
    <s v="Calorific value adjustment - LPG demand "/>
    <s v="industrial high temperature application (&gt;500°C without glass)-Calorific value adjustment - LPG demand "/>
    <n v="12.200066531849698"/>
    <n v="64.302828347473792"/>
  </r>
  <r>
    <x v="0"/>
    <x v="3"/>
    <x v="1"/>
    <x v="2"/>
    <x v="18"/>
    <s v="new heating boilers - Invest."/>
    <s v="boilers-new heating boilers - Invest."/>
    <n v="662.32539458450424"/>
    <n v="683.99807048716718"/>
  </r>
  <r>
    <x v="0"/>
    <x v="3"/>
    <x v="1"/>
    <x v="5"/>
    <x v="19"/>
    <s v="new heating boilers - Invest."/>
    <s v="…-new heating boilers - Invest."/>
    <n v="0"/>
    <n v="0"/>
  </r>
  <r>
    <x v="0"/>
    <x v="3"/>
    <x v="1"/>
    <x v="5"/>
    <x v="19"/>
    <s v="new heating boilers - Invest."/>
    <s v="…-new heating boilers - Invest."/>
    <n v="0"/>
    <n v="0"/>
  </r>
  <r>
    <x v="1"/>
    <x v="0"/>
    <x v="0"/>
    <x v="0"/>
    <x v="0"/>
    <s v="Desulfurization and Drying - Invest."/>
    <s v="Porous storage-Desulfurization and Drying - Invest."/>
    <n v="0.66557591623036638"/>
    <n v="3.8903362669487671"/>
  </r>
  <r>
    <x v="1"/>
    <x v="0"/>
    <x v="0"/>
    <x v="1"/>
    <x v="1"/>
    <s v="Membrane for deblending - Invest."/>
    <s v="50% Chemical industry (material use), glass-Membrane for deblending - Invest."/>
    <n v="1.4738412533794991"/>
    <n v="1.3541891939821409"/>
  </r>
  <r>
    <x v="1"/>
    <x v="0"/>
    <x v="0"/>
    <x v="1"/>
    <x v="1"/>
    <s v="Membrane for deblending - electr. demand"/>
    <s v="50% Chemical industry (material use), glass-Membrane for deblending - electr. demand"/>
    <n v="12.910849379604411"/>
    <n v="12.619890786471865"/>
  </r>
  <r>
    <x v="1"/>
    <x v="0"/>
    <x v="0"/>
    <x v="1"/>
    <x v="1"/>
    <s v="Membrane for deblending - H2. use"/>
    <s v="50% Chemical industry (material use), glass-Membrane for deblending - H2. use"/>
    <n v="12.910849379604411"/>
    <n v="7.1025455022273656"/>
  </r>
  <r>
    <x v="1"/>
    <x v="0"/>
    <x v="1"/>
    <x v="1"/>
    <x v="1"/>
    <s v="Membrane for deblending - Invest."/>
    <s v="50% Chemical industry (material use), glass-Membrane for deblending - Invest."/>
    <n v="1.4738412533794991"/>
    <n v="1.3541891939821409"/>
  </r>
  <r>
    <x v="1"/>
    <x v="0"/>
    <x v="1"/>
    <x v="1"/>
    <x v="1"/>
    <s v="Membrane for deblending - electr. demand"/>
    <s v="50% Chemical industry (material use), glass-Membrane for deblending - electr. demand"/>
    <n v="12.910849379604411"/>
    <n v="12.619890786471865"/>
  </r>
  <r>
    <x v="1"/>
    <x v="0"/>
    <x v="1"/>
    <x v="1"/>
    <x v="1"/>
    <s v="Membrane for deblending - H2. use"/>
    <s v="50% Chemical industry (material use), glass-Membrane for deblending - H2. use"/>
    <n v="12.910849379604411"/>
    <n v="7.1025455022273656"/>
  </r>
  <r>
    <x v="1"/>
    <x v="1"/>
    <x v="0"/>
    <x v="2"/>
    <x v="2"/>
    <s v="Membrane for deblending - Invest."/>
    <s v="Gas turbine for power generation (old stock) -Membrane for deblending - Invest."/>
    <n v="5.9890738641990264"/>
    <n v="9.2726303659003069"/>
  </r>
  <r>
    <x v="1"/>
    <x v="1"/>
    <x v="0"/>
    <x v="2"/>
    <x v="2"/>
    <s v="Membrane for deblending - electr. demand"/>
    <s v="Gas turbine for power generation (old stock) -Membrane for deblending - electr. demand"/>
    <n v="16.181430058480977"/>
    <n v="15.816765737315102"/>
  </r>
  <r>
    <x v="1"/>
    <x v="1"/>
    <x v="0"/>
    <x v="2"/>
    <x v="2"/>
    <s v="Membrane for deblending - H2. use"/>
    <s v="Gas turbine for power generation (old stock) -Membrane for deblending - H2. use"/>
    <n v="16.181430058480977"/>
    <n v="17.803529404196674"/>
  </r>
  <r>
    <x v="1"/>
    <x v="1"/>
    <x v="0"/>
    <x v="3"/>
    <x v="3"/>
    <s v="Membrane for deblending - Invest."/>
    <s v="Gas turbine for gas grid  - inkl. transit-Membrane for deblending - Invest."/>
    <n v="1.6359504553885411"/>
    <n v="6.2116291402569974"/>
  </r>
  <r>
    <x v="1"/>
    <x v="1"/>
    <x v="0"/>
    <x v="3"/>
    <x v="3"/>
    <s v="Membrane for deblending - electr. demand"/>
    <s v="Gas turbine for gas grid  - inkl. transit-Membrane for deblending - electr. demand"/>
    <n v="0.9899890658221252"/>
    <n v="1.0050650414437818"/>
  </r>
  <r>
    <x v="1"/>
    <x v="1"/>
    <x v="0"/>
    <x v="3"/>
    <x v="3"/>
    <s v="Membrane for deblending - H2. use"/>
    <s v="Gas turbine for gas grid  - inkl. transit-Membrane for deblending - H2. use"/>
    <n v="0.9899890658221252"/>
    <n v="1.0892300235206758"/>
  </r>
  <r>
    <x v="1"/>
    <x v="1"/>
    <x v="0"/>
    <x v="0"/>
    <x v="4"/>
    <s v="Membrane for deblending - Invest."/>
    <s v="Gas turbine for storage (cavern + porous)-Membrane for deblending - Invest."/>
    <n v="4.1951451689671571E-2"/>
    <n v="0.15928774550190014"/>
  </r>
  <r>
    <x v="1"/>
    <x v="1"/>
    <x v="0"/>
    <x v="0"/>
    <x v="4"/>
    <s v="Membrane for deblending - electr. demand"/>
    <s v="Gas turbine for storage (cavern + porous)-Membrane for deblending - electr. demand"/>
    <n v="3.3931602094240829E-2"/>
    <n v="3.4448326999229263E-2"/>
  </r>
  <r>
    <x v="1"/>
    <x v="1"/>
    <x v="0"/>
    <x v="0"/>
    <x v="4"/>
    <s v="Membrane for deblending - H2. use"/>
    <s v="Gas turbine for storage (cavern + porous)-Membrane for deblending - H2. use"/>
    <n v="3.3931602094240829E-2"/>
    <n v="3.7333058538895778E-2"/>
  </r>
  <r>
    <x v="1"/>
    <x v="1"/>
    <x v="0"/>
    <x v="1"/>
    <x v="5"/>
    <s v="Calorific value adjustment - Invest."/>
    <s v="50% industrial high temperature application (&gt;500°C without glass)-Calorific value adjustment - Invest."/>
    <n v="1.7589234842036241"/>
    <n v="9.5588479491413842"/>
  </r>
  <r>
    <x v="1"/>
    <x v="1"/>
    <x v="0"/>
    <x v="1"/>
    <x v="5"/>
    <s v="Calorific value adjustment - LPG demand "/>
    <s v="50% industrial high temperature application (&gt;500°C without glass)-Calorific value adjustment - LPG demand "/>
    <n v="15.408169721623747"/>
    <n v="81.211761441771216"/>
  </r>
  <r>
    <x v="1"/>
    <x v="1"/>
    <x v="0"/>
    <x v="3"/>
    <x v="6"/>
    <s v="Investment +30% of excisting capacity"/>
    <s v="Instalation of higher gas turbine capacities for compressors - inkl. transit and storage-Investment +30% of excisting capacity"/>
    <n v="0.16611228880074305"/>
    <n v="25.421000752651889"/>
  </r>
  <r>
    <x v="1"/>
    <x v="1"/>
    <x v="0"/>
    <x v="3"/>
    <x v="6"/>
    <s v="Gas demand +30% of excisting transport losses"/>
    <s v="Instalation of higher gas turbine capacities for compressors - inkl. transit and storage-Gas demand +30% of excisting transport losses"/>
    <n v="0.30717620037490978"/>
    <n v="8.6085784370524756"/>
  </r>
  <r>
    <x v="1"/>
    <x v="1"/>
    <x v="0"/>
    <x v="0"/>
    <x v="7"/>
    <s v="  +3% less energy required"/>
    <s v="Gas pressure regulator storage withdrawal-  +3% less energy required"/>
    <n v="1.5000435928286279E-4"/>
    <n v="-4.2038552830924352E-3"/>
  </r>
  <r>
    <x v="1"/>
    <x v="1"/>
    <x v="0"/>
    <x v="0"/>
    <x v="8"/>
    <s v="  5% of H2"/>
    <s v="H2 losses by drying-  5% of H2"/>
    <n v="1.2724350785340314E-2"/>
    <n v="0.63621753926701574"/>
  </r>
  <r>
    <x v="1"/>
    <x v="1"/>
    <x v="0"/>
    <x v="3"/>
    <x v="9"/>
    <s v="  +3% less energy required"/>
    <s v="Gas pressure regulator &gt;40 to 16bar-  +3% less energy required"/>
    <n v="6.9515993234647699E-3"/>
    <n v="-0.19481778850694911"/>
  </r>
  <r>
    <x v="1"/>
    <x v="1"/>
    <x v="1"/>
    <x v="1"/>
    <x v="5"/>
    <s v="Calorific value adjustment - Invest."/>
    <s v="50% industrial high temperature application (&gt;500°C without glass)-Calorific value adjustment - Invest."/>
    <n v="1.7589234842036241"/>
    <n v="9.5588479491413842"/>
  </r>
  <r>
    <x v="1"/>
    <x v="1"/>
    <x v="1"/>
    <x v="1"/>
    <x v="5"/>
    <s v="Calorific value adjustment - LPG demand "/>
    <s v="50% industrial high temperature application (&gt;500°C without glass)-Calorific value adjustment - LPG demand "/>
    <n v="15.408169721623747"/>
    <n v="81.211761441771216"/>
  </r>
  <r>
    <x v="1"/>
    <x v="1"/>
    <x v="0"/>
    <x v="3"/>
    <x v="10"/>
    <s v="Adaptation - Exchange helium"/>
    <s v="gas chromatographs (GC)-Adaptation - Exchange helium"/>
    <n v="5.4064935064935066E-2"/>
    <n v="0.42690896644869086"/>
  </r>
  <r>
    <x v="1"/>
    <x v="1"/>
    <x v="1"/>
    <x v="1"/>
    <x v="11"/>
    <s v="Membrane for deblending - Invest."/>
    <s v="Chemical industry (material use), glass-Membrane for deblending - Invest."/>
    <n v="2.9476825067589982"/>
    <n v="1.8553940651681"/>
  </r>
  <r>
    <x v="1"/>
    <x v="1"/>
    <x v="1"/>
    <x v="1"/>
    <x v="11"/>
    <s v="Membrane for deblending - H2. use"/>
    <s v="Chemical industry (material use), glass-Membrane for deblending - H2. use"/>
    <n v="25.821698759208822"/>
    <n v="14.205091004454731"/>
  </r>
  <r>
    <x v="1"/>
    <x v="2"/>
    <x v="0"/>
    <x v="3"/>
    <x v="12"/>
    <s v="Component exchange - 50% Invest."/>
    <s v="compresor gas grid-Component exchange - 50% Invest."/>
    <n v="0.53986365027821859"/>
    <n v="48.718692531317032"/>
  </r>
  <r>
    <x v="1"/>
    <x v="2"/>
    <x v="0"/>
    <x v="0"/>
    <x v="13"/>
    <s v="Component exchange - 50% Invest."/>
    <s v="compresor storage (cavern + porous)-Component exchange - 50% Invest."/>
    <n v="1.3843979057591618E-2"/>
    <n v="1.2493164871708162"/>
  </r>
  <r>
    <x v="1"/>
    <x v="2"/>
    <x v="0"/>
    <x v="3"/>
    <x v="6"/>
    <s v="Investment +40% of excisting capacity"/>
    <s v="Instalation of higher gas turbine capacities for compressors - inkl. transit and storage-Investment +40% of excisting capacity"/>
    <n v="0.22148305173432412"/>
    <n v="33.894667670202523"/>
  </r>
  <r>
    <x v="1"/>
    <x v="2"/>
    <x v="0"/>
    <x v="3"/>
    <x v="6"/>
    <s v="Gas demand +40% of excisting transport losses"/>
    <s v="Instalation of higher gas turbine capacities for compressors - inkl. transit and storage-Gas demand +40% of excisting transport losses"/>
    <n v="0.40956826716654643"/>
    <n v="11.478104582736636"/>
  </r>
  <r>
    <x v="1"/>
    <x v="2"/>
    <x v="0"/>
    <x v="3"/>
    <x v="10"/>
    <s v="Adaptation - Exchange helium"/>
    <s v="gas chromatographs (GC)-Adaptation - Exchange helium"/>
    <n v="5.4064935064935066E-2"/>
    <n v="0"/>
  </r>
  <r>
    <x v="1"/>
    <x v="2"/>
    <x v="1"/>
    <x v="2"/>
    <x v="14"/>
    <s v="Membrane for deblending - Invest."/>
    <s v="CHP for power generation-Membrane for deblending - Invest."/>
    <n v="1.827781732691196"/>
    <n v="4.5741563507508669"/>
  </r>
  <r>
    <x v="1"/>
    <x v="2"/>
    <x v="1"/>
    <x v="2"/>
    <x v="14"/>
    <s v="Membrane for deblending - electr. demand"/>
    <s v="CHP for power generation-Membrane for deblending - electr. demand"/>
    <n v="6.2686358672751208"/>
    <n v="6.1273660391502673"/>
  </r>
  <r>
    <x v="1"/>
    <x v="2"/>
    <x v="1"/>
    <x v="2"/>
    <x v="14"/>
    <s v="Membrane for deblending - H2. use"/>
    <s v="CHP for power generation-Membrane for deblending - H2. use"/>
    <n v="6.2686358672751208"/>
    <n v="13.794064255617625"/>
  </r>
  <r>
    <x v="1"/>
    <x v="2"/>
    <x v="0"/>
    <x v="0"/>
    <x v="7"/>
    <s v="  +5% less energy required"/>
    <s v="Gas pressure regulator storage withdrawal-  +5% less energy required"/>
    <n v="2.5000726547143797E-4"/>
    <n v="-7.006425471820725E-3"/>
  </r>
  <r>
    <x v="1"/>
    <x v="2"/>
    <x v="0"/>
    <x v="0"/>
    <x v="8"/>
    <s v="  5% of H2"/>
    <s v="H2 losses by drying-  5% of H2"/>
    <n v="1.2724350785340314E-2"/>
    <n v="0.63621753926701574"/>
  </r>
  <r>
    <x v="1"/>
    <x v="2"/>
    <x v="0"/>
    <x v="3"/>
    <x v="9"/>
    <s v=" +5% less energy required"/>
    <s v="Gas pressure regulator &gt;40 to 16bar- +5% less energy required"/>
    <n v="1.1585998872441284E-2"/>
    <n v="-0.32469631417824851"/>
  </r>
  <r>
    <x v="1"/>
    <x v="2"/>
    <x v="1"/>
    <x v="4"/>
    <x v="15"/>
    <s v="Exchange Gas pressure regulator - Invest."/>
    <s v="Gas pressure regulator-Exchange Gas pressure regulator - Invest."/>
    <n v="5.7736806325654042"/>
    <n v="16.196472991959194"/>
  </r>
  <r>
    <x v="1"/>
    <x v="2"/>
    <x v="1"/>
    <x v="4"/>
    <x v="10"/>
    <s v="Additional PCS Analysers for calorific value reconstruction system"/>
    <s v="gas chromatographs (GC)-Additional PCS Analysers for calorific value reconstruction system"/>
    <n v="1.1760484185864895"/>
    <n v="18.572689092084037"/>
  </r>
  <r>
    <x v="1"/>
    <x v="2"/>
    <x v="1"/>
    <x v="4"/>
    <x v="11"/>
    <s v="Membrane for deblending - Invest."/>
    <s v="Chemical industry (material use), glass-Membrane for deblending - Invest."/>
    <n v="2.9476825067589982"/>
    <n v="2.8130168084806679"/>
  </r>
  <r>
    <x v="1"/>
    <x v="2"/>
    <x v="1"/>
    <x v="4"/>
    <x v="11"/>
    <s v="Membrane for deblending - H2. use"/>
    <s v="Chemical industry (material use), glass-Membrane for deblending - H2. use"/>
    <n v="51.643397518417643"/>
    <n v="56.820364017818925"/>
  </r>
  <r>
    <x v="1"/>
    <x v="2"/>
    <x v="1"/>
    <x v="4"/>
    <x v="2"/>
    <s v="Membrane for deblending - Invest."/>
    <s v="Gas turbine for power generation (old stock) -Membrane for deblending - Invest."/>
    <n v="5.9890738641990264"/>
    <n v="5.7154613526366331"/>
  </r>
  <r>
    <x v="1"/>
    <x v="2"/>
    <x v="1"/>
    <x v="4"/>
    <x v="2"/>
    <s v="Membrane for deblending - H2. use"/>
    <s v="Gas turbine for power generation (old stock) -Membrane for deblending - H2. use"/>
    <n v="16.181430058480977"/>
    <n v="17.803529404196674"/>
  </r>
  <r>
    <x v="1"/>
    <x v="2"/>
    <x v="1"/>
    <x v="4"/>
    <x v="16"/>
    <s v="Membrane for deblending - Invest."/>
    <s v="Gas turbine for grid and storage-Membrane for deblending - Invest."/>
    <n v="1.6779019070782126"/>
    <n v="4.3568015288925714"/>
  </r>
  <r>
    <x v="1"/>
    <x v="2"/>
    <x v="1"/>
    <x v="4"/>
    <x v="16"/>
    <s v="Membrane for deblending - H2. use"/>
    <s v="Gas turbine for grid and storage-Membrane for deblending - H2. use"/>
    <n v="1.0239206679163659"/>
    <n v="1.1265630820595713"/>
  </r>
  <r>
    <x v="1"/>
    <x v="2"/>
    <x v="1"/>
    <x v="4"/>
    <x v="17"/>
    <s v="Calorific value adjustment - LPG demand "/>
    <s v="industrial high temperature application (&gt;500°C without glass)-Calorific value adjustment - LPG demand "/>
    <n v="30.816339443247493"/>
    <n v="162.42352288354243"/>
  </r>
  <r>
    <x v="1"/>
    <x v="3"/>
    <x v="1"/>
    <x v="2"/>
    <x v="18"/>
    <s v="new heating boilers - Invest."/>
    <s v="boilers-new heating boilers - Invest."/>
    <n v="1313.4970079878826"/>
    <n v="1356.4773846818746"/>
  </r>
  <r>
    <x v="1"/>
    <x v="3"/>
    <x v="1"/>
    <x v="5"/>
    <x v="19"/>
    <s v="new heating boilers - Invest."/>
    <s v="…-new heating boilers - Invest."/>
    <n v="0"/>
    <n v="0"/>
  </r>
  <r>
    <x v="1"/>
    <x v="3"/>
    <x v="1"/>
    <x v="5"/>
    <x v="19"/>
    <s v="new heating boilers - Invest."/>
    <s v="…-new heating boilers - Invest."/>
    <n v="0"/>
    <n v="0"/>
  </r>
  <r>
    <x v="2"/>
    <x v="0"/>
    <x v="0"/>
    <x v="0"/>
    <x v="0"/>
    <s v="Desulfurization and Drying - Invest."/>
    <s v="Porous storage-Desulfurization and Drying - Invest."/>
    <n v="0.59057591623036643"/>
    <n v="3.4519561920300568"/>
  </r>
  <r>
    <x v="2"/>
    <x v="0"/>
    <x v="0"/>
    <x v="1"/>
    <x v="1"/>
    <s v="Membrane for deblending - Invest."/>
    <s v="50% Chemical industry (material use), glass-Membrane for deblending - Invest."/>
    <n v="0.26260311278156889"/>
    <n v="0.24128398958806113"/>
  </r>
  <r>
    <x v="2"/>
    <x v="0"/>
    <x v="0"/>
    <x v="1"/>
    <x v="1"/>
    <s v="Membrane for deblending - electr. demand"/>
    <s v="50% Chemical industry (material use), glass-Membrane for deblending - electr. demand"/>
    <n v="2.3004032679665434"/>
    <n v="2.2485614348844845"/>
  </r>
  <r>
    <x v="2"/>
    <x v="0"/>
    <x v="0"/>
    <x v="1"/>
    <x v="1"/>
    <s v="Membrane for deblending - H2. use"/>
    <s v="50% Chemical industry (material use), glass-Membrane for deblending - H2. use"/>
    <n v="2.3004032679665434"/>
    <n v="1.2655030202749933"/>
  </r>
  <r>
    <x v="2"/>
    <x v="0"/>
    <x v="1"/>
    <x v="1"/>
    <x v="1"/>
    <s v="Membrane for deblending - Invest."/>
    <s v="50% Chemical industry (material use), glass-Membrane for deblending - Invest."/>
    <n v="0.26260311278156889"/>
    <n v="0.24128398958806113"/>
  </r>
  <r>
    <x v="2"/>
    <x v="0"/>
    <x v="1"/>
    <x v="1"/>
    <x v="1"/>
    <s v="Membrane for deblending - electr. demand"/>
    <s v="50% Chemical industry (material use), glass-Membrane for deblending - electr. demand"/>
    <n v="2.3004032679665434"/>
    <n v="2.2485614348844845"/>
  </r>
  <r>
    <x v="2"/>
    <x v="0"/>
    <x v="1"/>
    <x v="1"/>
    <x v="1"/>
    <s v="Membrane for deblending - H2. use"/>
    <s v="50% Chemical industry (material use), glass-Membrane for deblending - H2. use"/>
    <n v="2.3004032679665434"/>
    <n v="1.2655030202749933"/>
  </r>
  <r>
    <x v="2"/>
    <x v="1"/>
    <x v="0"/>
    <x v="2"/>
    <x v="2"/>
    <s v="Membrane for deblending - Invest."/>
    <s v="Gas turbine for power generation (old stock) -Membrane for deblending - Invest."/>
    <n v="0.86825457230237579"/>
    <n v="1.3442819198790308"/>
  </r>
  <r>
    <x v="2"/>
    <x v="1"/>
    <x v="0"/>
    <x v="2"/>
    <x v="2"/>
    <s v="Membrane for deblending - electr. demand"/>
    <s v="Gas turbine for power generation (old stock) -Membrane for deblending - electr. demand"/>
    <n v="4.870362441540169"/>
    <n v="4.7606040699279415"/>
  </r>
  <r>
    <x v="2"/>
    <x v="1"/>
    <x v="0"/>
    <x v="2"/>
    <x v="2"/>
    <s v="Membrane for deblending - H2. use"/>
    <s v="Gas turbine for power generation (old stock) -Membrane for deblending - H2. use"/>
    <n v="4.870362441540169"/>
    <n v="5.3585894833571546"/>
  </r>
  <r>
    <x v="2"/>
    <x v="1"/>
    <x v="0"/>
    <x v="3"/>
    <x v="3"/>
    <s v="Membrane for deblending - Invest."/>
    <s v="Gas turbine for gas grid  - inkl. transit-Membrane for deblending - Invest."/>
    <n v="0.22783703183777518"/>
    <n v="0.86508680108962333"/>
  </r>
  <r>
    <x v="2"/>
    <x v="1"/>
    <x v="0"/>
    <x v="3"/>
    <x v="3"/>
    <s v="Membrane for deblending - electr. demand"/>
    <s v="Gas turbine for gas grid  - inkl. transit-Membrane for deblending - electr. demand"/>
    <n v="0.13787469514484463"/>
    <n v="0.13997430979172043"/>
  </r>
  <r>
    <x v="2"/>
    <x v="1"/>
    <x v="0"/>
    <x v="3"/>
    <x v="3"/>
    <s v="Membrane for deblending - H2. use"/>
    <s v="Gas turbine for gas grid  - inkl. transit-Membrane for deblending - H2. use"/>
    <n v="0.13787469514484463"/>
    <n v="0.15169587485374103"/>
  </r>
  <r>
    <x v="2"/>
    <x v="1"/>
    <x v="0"/>
    <x v="0"/>
    <x v="4"/>
    <s v="Membrane for deblending - Invest."/>
    <s v="Gas turbine for storage (cavern + porous)-Membrane for deblending - Invest."/>
    <n v="5.9714421703950492E-2"/>
    <n v="0.22673293113987289"/>
  </r>
  <r>
    <x v="2"/>
    <x v="1"/>
    <x v="0"/>
    <x v="0"/>
    <x v="4"/>
    <s v="Membrane for deblending - electr. demand"/>
    <s v="Gas turbine for storage (cavern + porous)-Membrane for deblending - electr. demand"/>
    <n v="6.6684816753926679E-2"/>
    <n v="6.7700321577590539E-2"/>
  </r>
  <r>
    <x v="2"/>
    <x v="1"/>
    <x v="0"/>
    <x v="0"/>
    <x v="4"/>
    <s v="Membrane for deblending - H2. use"/>
    <s v="Gas turbine for storage (cavern + porous)-Membrane for deblending - H2. use"/>
    <n v="6.6684816753926679E-2"/>
    <n v="7.3369602785493912E-2"/>
  </r>
  <r>
    <x v="2"/>
    <x v="1"/>
    <x v="0"/>
    <x v="1"/>
    <x v="5"/>
    <s v="Calorific value adjustment - Invest."/>
    <s v="50% industrial high temperature application (&gt;500°C without glass)-Calorific value adjustment - Invest."/>
    <n v="0.3209324780634828"/>
    <n v="1.7441035879618987"/>
  </r>
  <r>
    <x v="2"/>
    <x v="1"/>
    <x v="0"/>
    <x v="1"/>
    <x v="5"/>
    <s v="Calorific value adjustment - LPG demand "/>
    <s v="50% industrial high temperature application (&gt;500°C without glass)-Calorific value adjustment - LPG demand "/>
    <n v="2.8113685078361095"/>
    <n v="14.817865632858176"/>
  </r>
  <r>
    <x v="2"/>
    <x v="1"/>
    <x v="0"/>
    <x v="3"/>
    <x v="6"/>
    <s v="Investment +30% of excisting capacity"/>
    <s v="Instalation of higher gas turbine capacities for compressors - inkl. transit and storage-Investment +30% of excisting capacity"/>
    <n v="2.846759390063084E-2"/>
    <n v="4.3565393698367227"/>
  </r>
  <r>
    <x v="2"/>
    <x v="1"/>
    <x v="0"/>
    <x v="3"/>
    <x v="6"/>
    <s v="Gas demand +30% of excisting transport losses"/>
    <s v="Instalation of higher gas turbine capacities for compressors - inkl. transit and storage-Gas demand +30% of excisting transport losses"/>
    <n v="6.1367853569631398E-2"/>
    <n v="1.7198271881836633"/>
  </r>
  <r>
    <x v="2"/>
    <x v="1"/>
    <x v="0"/>
    <x v="0"/>
    <x v="7"/>
    <s v="  +3% less energy required"/>
    <s v="Gas pressure regulator storage withdrawal-  +3% less energy required"/>
    <n v="2.9479931962203706E-4"/>
    <n v="-8.2617177472037555E-3"/>
  </r>
  <r>
    <x v="2"/>
    <x v="1"/>
    <x v="0"/>
    <x v="0"/>
    <x v="8"/>
    <s v="  5% of H2"/>
    <s v="H2 losses by drying-  5% of H2"/>
    <n v="2.5006806282722512E-2"/>
    <n v="1.2503403141361256"/>
  </r>
  <r>
    <x v="2"/>
    <x v="1"/>
    <x v="0"/>
    <x v="3"/>
    <x v="9"/>
    <s v="  +3% less energy required"/>
    <s v="Gas pressure regulator &gt;40 to 16bar-  +3% less energy required"/>
    <n v="1.0581146161971261E-3"/>
    <n v="-2.9653543008238373E-2"/>
  </r>
  <r>
    <x v="2"/>
    <x v="1"/>
    <x v="1"/>
    <x v="1"/>
    <x v="5"/>
    <s v="Calorific value adjustment - Invest."/>
    <s v="50% industrial high temperature application (&gt;500°C without glass)-Calorific value adjustment - Invest."/>
    <n v="0.3209324780634828"/>
    <n v="1.7441035879618987"/>
  </r>
  <r>
    <x v="2"/>
    <x v="1"/>
    <x v="1"/>
    <x v="1"/>
    <x v="5"/>
    <s v="Calorific value adjustment - LPG demand "/>
    <s v="50% industrial high temperature application (&gt;500°C without glass)-Calorific value adjustment - LPG demand "/>
    <n v="2.8113685078361095"/>
    <n v="14.817865632858176"/>
  </r>
  <r>
    <x v="2"/>
    <x v="1"/>
    <x v="0"/>
    <x v="3"/>
    <x v="10"/>
    <s v="Adaptation - Exchange helium"/>
    <s v="gas chromatographs (GC)-Adaptation - Exchange helium"/>
    <n v="4.1519480519480519E-2"/>
    <n v="0.32784721732800015"/>
  </r>
  <r>
    <x v="2"/>
    <x v="1"/>
    <x v="1"/>
    <x v="1"/>
    <x v="11"/>
    <s v="Membrane for deblending - Invest."/>
    <s v="Chemical industry (material use), glass-Membrane for deblending - Invest."/>
    <n v="0.52520622556313779"/>
    <n v="0.33058665974532525"/>
  </r>
  <r>
    <x v="2"/>
    <x v="1"/>
    <x v="1"/>
    <x v="1"/>
    <x v="11"/>
    <s v="Membrane for deblending - H2. use"/>
    <s v="Chemical industry (material use), glass-Membrane for deblending - H2. use"/>
    <n v="4.6008065359330867"/>
    <n v="2.5310060405499866"/>
  </r>
  <r>
    <x v="2"/>
    <x v="2"/>
    <x v="0"/>
    <x v="3"/>
    <x v="12"/>
    <s v="Component exchange - 50% Invest."/>
    <s v="compresor gas grid-Component exchange - 50% Invest."/>
    <n v="7.5186220506465812E-2"/>
    <n v="6.784999059593285"/>
  </r>
  <r>
    <x v="2"/>
    <x v="2"/>
    <x v="0"/>
    <x v="0"/>
    <x v="13"/>
    <s v="Component exchange - 50% Invest."/>
    <s v="compresor storage (cavern + porous)-Component exchange - 50% Invest."/>
    <n v="1.9705759162303663E-2"/>
    <n v="1.7782986893629529"/>
  </r>
  <r>
    <x v="2"/>
    <x v="2"/>
    <x v="0"/>
    <x v="3"/>
    <x v="6"/>
    <s v="Investment +40% of excisting capacity"/>
    <s v="Instalation of higher gas turbine capacities for compressors - inkl. transit and storage-Investment +40% of excisting capacity"/>
    <n v="3.7956791867507791E-2"/>
    <n v="5.8087191597822985"/>
  </r>
  <r>
    <x v="2"/>
    <x v="2"/>
    <x v="0"/>
    <x v="3"/>
    <x v="6"/>
    <s v="Gas demand +40% of excisting transport losses"/>
    <s v="Instalation of higher gas turbine capacities for compressors - inkl. transit and storage-Gas demand +40% of excisting transport losses"/>
    <n v="8.1823804759508525E-2"/>
    <n v="2.2931029175782176"/>
  </r>
  <r>
    <x v="2"/>
    <x v="2"/>
    <x v="0"/>
    <x v="3"/>
    <x v="10"/>
    <s v="Adaptation - Exchange helium"/>
    <s v="gas chromatographs (GC)-Adaptation - Exchange helium"/>
    <n v="4.1519480519480519E-2"/>
    <n v="0"/>
  </r>
  <r>
    <x v="2"/>
    <x v="2"/>
    <x v="1"/>
    <x v="2"/>
    <x v="14"/>
    <s v="Membrane for deblending - Invest."/>
    <s v="CHP for power generation-Membrane for deblending - Invest."/>
    <n v="0.7659157128293731"/>
    <n v="1.9167596214127705"/>
  </r>
  <r>
    <x v="2"/>
    <x v="2"/>
    <x v="1"/>
    <x v="2"/>
    <x v="14"/>
    <s v="Membrane for deblending - electr. demand"/>
    <s v="CHP for power generation-Membrane for deblending - electr. demand"/>
    <n v="4.8326110579813699"/>
    <n v="4.7237034506470081"/>
  </r>
  <r>
    <x v="2"/>
    <x v="2"/>
    <x v="1"/>
    <x v="2"/>
    <x v="14"/>
    <s v="Membrane for deblending - H2. use"/>
    <s v="CHP for power generation-Membrane for deblending - H2. use"/>
    <n v="4.8326110579813699"/>
    <n v="10.634107462550693"/>
  </r>
  <r>
    <x v="2"/>
    <x v="2"/>
    <x v="0"/>
    <x v="0"/>
    <x v="7"/>
    <s v="  +5% less energy required"/>
    <s v="Gas pressure regulator storage withdrawal-  +5% less energy required"/>
    <n v="4.9133219937006172E-4"/>
    <n v="-1.3769529578672925E-2"/>
  </r>
  <r>
    <x v="2"/>
    <x v="2"/>
    <x v="0"/>
    <x v="0"/>
    <x v="8"/>
    <s v="  5% of H2"/>
    <s v="H2 losses by drying-  5% of H2"/>
    <n v="2.5006806282722512E-2"/>
    <n v="1.2503403141361256"/>
  </r>
  <r>
    <x v="2"/>
    <x v="2"/>
    <x v="0"/>
    <x v="3"/>
    <x v="9"/>
    <s v=" +5% less energy required"/>
    <s v="Gas pressure regulator &gt;40 to 16bar- +5% less energy required"/>
    <n v="1.7635243603285435E-3"/>
    <n v="-4.9422571680397286E-2"/>
  </r>
  <r>
    <x v="2"/>
    <x v="2"/>
    <x v="1"/>
    <x v="4"/>
    <x v="15"/>
    <s v="Exchange Gas pressure regulator - Invest."/>
    <s v="Gas pressure regulator-Exchange Gas pressure regulator - Invest."/>
    <n v="0.30652538071065988"/>
    <n v="0.85987264727254098"/>
  </r>
  <r>
    <x v="2"/>
    <x v="2"/>
    <x v="1"/>
    <x v="4"/>
    <x v="10"/>
    <s v="Additional PCS Analysers for calorific value reconstruction system"/>
    <s v="gas chromatographs (GC)-Additional PCS Analysers for calorific value reconstruction system"/>
    <n v="6.2436548223350249E-2"/>
    <n v="0.98602623821301039"/>
  </r>
  <r>
    <x v="2"/>
    <x v="2"/>
    <x v="1"/>
    <x v="4"/>
    <x v="11"/>
    <s v="Membrane for deblending - Invest."/>
    <s v="Chemical industry (material use), glass-Membrane for deblending - Invest."/>
    <n v="0.52520622556313779"/>
    <n v="0.501212032517106"/>
  </r>
  <r>
    <x v="2"/>
    <x v="2"/>
    <x v="1"/>
    <x v="4"/>
    <x v="11"/>
    <s v="Membrane for deblending - H2. use"/>
    <s v="Chemical industry (material use), glass-Membrane for deblending - H2. use"/>
    <n v="9.2016130718661735"/>
    <n v="10.124024162199946"/>
  </r>
  <r>
    <x v="2"/>
    <x v="2"/>
    <x v="1"/>
    <x v="4"/>
    <x v="2"/>
    <s v="Membrane for deblending - Invest."/>
    <s v="Gas turbine for power generation (old stock) -Membrane for deblending - Invest."/>
    <n v="0.86825457230237579"/>
    <n v="0.82858811976064273"/>
  </r>
  <r>
    <x v="2"/>
    <x v="2"/>
    <x v="1"/>
    <x v="4"/>
    <x v="2"/>
    <s v="Membrane for deblending - H2. use"/>
    <s v="Gas turbine for power generation (old stock) -Membrane for deblending - H2. use"/>
    <n v="4.870362441540169"/>
    <n v="5.3585894833571546"/>
  </r>
  <r>
    <x v="2"/>
    <x v="2"/>
    <x v="1"/>
    <x v="4"/>
    <x v="16"/>
    <s v="Membrane for deblending - Invest."/>
    <s v="Gas turbine for grid and storage-Membrane for deblending - Invest."/>
    <n v="0.28755145354172568"/>
    <n v="0.74664949550443194"/>
  </r>
  <r>
    <x v="2"/>
    <x v="2"/>
    <x v="1"/>
    <x v="4"/>
    <x v="16"/>
    <s v="Membrane for deblending - H2. use"/>
    <s v="Gas turbine for grid and storage-Membrane for deblending - H2. use"/>
    <n v="0.20455951189877131"/>
    <n v="0.22506547763923496"/>
  </r>
  <r>
    <x v="2"/>
    <x v="2"/>
    <x v="1"/>
    <x v="4"/>
    <x v="17"/>
    <s v="Calorific value adjustment - LPG demand "/>
    <s v="industrial high temperature application (&gt;500°C without glass)-Calorific value adjustment - LPG demand "/>
    <n v="5.622737015672219"/>
    <n v="29.635731265716352"/>
  </r>
  <r>
    <x v="2"/>
    <x v="3"/>
    <x v="1"/>
    <x v="2"/>
    <x v="18"/>
    <s v="new heating boilers - Invest."/>
    <s v="boilers-new heating boilers - Invest."/>
    <n v="80.264568877387489"/>
    <n v="82.890993897430477"/>
  </r>
  <r>
    <x v="2"/>
    <x v="3"/>
    <x v="1"/>
    <x v="5"/>
    <x v="19"/>
    <s v="new heating boilers - Invest."/>
    <s v="…-new heating boilers - Invest."/>
    <n v="0"/>
    <n v="0"/>
  </r>
  <r>
    <x v="2"/>
    <x v="3"/>
    <x v="1"/>
    <x v="5"/>
    <x v="19"/>
    <s v="new heating boilers - Invest."/>
    <s v="…-new heating boilers - Invest."/>
    <n v="0"/>
    <n v="0"/>
  </r>
  <r>
    <x v="3"/>
    <x v="0"/>
    <x v="0"/>
    <x v="0"/>
    <x v="0"/>
    <s v="Desulfurization and Drying - Invest."/>
    <s v="Porous storage-Desulfurization and Drying - Invest."/>
    <n v="0"/>
    <n v="0"/>
  </r>
  <r>
    <x v="3"/>
    <x v="0"/>
    <x v="0"/>
    <x v="1"/>
    <x v="1"/>
    <s v="Membrane for deblending - Invest."/>
    <s v="50% Chemical industry (material use), glass-Membrane for deblending - Invest."/>
    <n v="0"/>
    <n v="0"/>
  </r>
  <r>
    <x v="3"/>
    <x v="0"/>
    <x v="0"/>
    <x v="1"/>
    <x v="1"/>
    <s v="Membrane for deblending - electr. demand"/>
    <s v="50% Chemical industry (material use), glass-Membrane for deblending - electr. demand"/>
    <n v="0"/>
    <n v="0"/>
  </r>
  <r>
    <x v="3"/>
    <x v="0"/>
    <x v="0"/>
    <x v="1"/>
    <x v="1"/>
    <s v="Membrane for deblending - H2. use"/>
    <s v="50% Chemical industry (material use), glass-Membrane for deblending - H2. use"/>
    <n v="0"/>
    <n v="0"/>
  </r>
  <r>
    <x v="3"/>
    <x v="0"/>
    <x v="1"/>
    <x v="1"/>
    <x v="1"/>
    <s v="Membrane for deblending - Invest."/>
    <s v="50% Chemical industry (material use), glass-Membrane for deblending - Invest."/>
    <n v="0"/>
    <n v="0"/>
  </r>
  <r>
    <x v="3"/>
    <x v="0"/>
    <x v="1"/>
    <x v="1"/>
    <x v="1"/>
    <s v="Membrane for deblending - electr. demand"/>
    <s v="50% Chemical industry (material use), glass-Membrane for deblending - electr. demand"/>
    <n v="0"/>
    <n v="0"/>
  </r>
  <r>
    <x v="3"/>
    <x v="0"/>
    <x v="1"/>
    <x v="1"/>
    <x v="1"/>
    <s v="Membrane for deblending - H2. use"/>
    <s v="50% Chemical industry (material use), glass-Membrane for deblending - H2. use"/>
    <n v="0"/>
    <n v="0"/>
  </r>
  <r>
    <x v="3"/>
    <x v="1"/>
    <x v="0"/>
    <x v="2"/>
    <x v="2"/>
    <s v="Membrane for deblending - Invest."/>
    <s v="Gas turbine for power generation (old stock) -Membrane for deblending - Invest."/>
    <n v="0"/>
    <n v="0"/>
  </r>
  <r>
    <x v="3"/>
    <x v="1"/>
    <x v="0"/>
    <x v="2"/>
    <x v="2"/>
    <s v="Membrane for deblending - electr. demand"/>
    <s v="Gas turbine for power generation (old stock) -Membrane for deblending - electr. demand"/>
    <n v="0"/>
    <n v="0"/>
  </r>
  <r>
    <x v="3"/>
    <x v="1"/>
    <x v="0"/>
    <x v="2"/>
    <x v="2"/>
    <s v="Membrane for deblending - H2. use"/>
    <s v="Gas turbine for power generation (old stock) -Membrane for deblending - H2. use"/>
    <n v="0"/>
    <n v="0"/>
  </r>
  <r>
    <x v="3"/>
    <x v="1"/>
    <x v="0"/>
    <x v="3"/>
    <x v="3"/>
    <s v="Membrane for deblending - Invest."/>
    <s v="Gas turbine for gas grid  - inkl. transit-Membrane for deblending - Invest."/>
    <n v="0"/>
    <n v="0"/>
  </r>
  <r>
    <x v="3"/>
    <x v="1"/>
    <x v="0"/>
    <x v="3"/>
    <x v="3"/>
    <s v="Membrane for deblending - electr. demand"/>
    <s v="Gas turbine for gas grid  - inkl. transit-Membrane for deblending - electr. demand"/>
    <n v="0"/>
    <n v="0"/>
  </r>
  <r>
    <x v="3"/>
    <x v="1"/>
    <x v="0"/>
    <x v="3"/>
    <x v="3"/>
    <s v="Membrane for deblending - H2. use"/>
    <s v="Gas turbine for gas grid  - inkl. transit-Membrane for deblending - H2. use"/>
    <n v="0"/>
    <n v="0"/>
  </r>
  <r>
    <x v="3"/>
    <x v="1"/>
    <x v="0"/>
    <x v="0"/>
    <x v="4"/>
    <s v="Membrane for deblending - Invest."/>
    <s v="Gas turbine for storage (cavern + porous)-Membrane for deblending - Invest."/>
    <n v="0"/>
    <n v="0"/>
  </r>
  <r>
    <x v="3"/>
    <x v="1"/>
    <x v="0"/>
    <x v="0"/>
    <x v="4"/>
    <s v="Membrane for deblending - electr. demand"/>
    <s v="Gas turbine for storage (cavern + porous)-Membrane for deblending - electr. demand"/>
    <n v="0"/>
    <n v="0"/>
  </r>
  <r>
    <x v="3"/>
    <x v="1"/>
    <x v="0"/>
    <x v="0"/>
    <x v="4"/>
    <s v="Membrane for deblending - H2. use"/>
    <s v="Gas turbine for storage (cavern + porous)-Membrane for deblending - H2. use"/>
    <n v="0"/>
    <n v="0"/>
  </r>
  <r>
    <x v="3"/>
    <x v="1"/>
    <x v="0"/>
    <x v="1"/>
    <x v="5"/>
    <s v="Calorific value adjustment - Invest."/>
    <s v="50% industrial high temperature application (&gt;500°C without glass)-Calorific value adjustment - Invest."/>
    <n v="2.5135331477508616E-2"/>
    <n v="0.13659764844947486"/>
  </r>
  <r>
    <x v="3"/>
    <x v="1"/>
    <x v="0"/>
    <x v="1"/>
    <x v="5"/>
    <s v="Calorific value adjustment - LPG demand "/>
    <s v="50% industrial high temperature application (&gt;500°C without glass)-Calorific value adjustment - LPG demand "/>
    <n v="0.22018550374297546"/>
    <n v="1.1605306097982377"/>
  </r>
  <r>
    <x v="3"/>
    <x v="1"/>
    <x v="0"/>
    <x v="3"/>
    <x v="6"/>
    <s v="Investment +30% of excisting capacity"/>
    <s v="Instalation of higher gas turbine capacities for compressors - inkl. transit and storage-Investment +30% of excisting capacity"/>
    <n v="0"/>
    <n v="0"/>
  </r>
  <r>
    <x v="3"/>
    <x v="1"/>
    <x v="0"/>
    <x v="3"/>
    <x v="6"/>
    <s v="Gas demand +30% of excisting transport losses"/>
    <s v="Instalation of higher gas turbine capacities for compressors - inkl. transit and storage-Gas demand +30% of excisting transport losses"/>
    <n v="0"/>
    <n v="0"/>
  </r>
  <r>
    <x v="3"/>
    <x v="1"/>
    <x v="0"/>
    <x v="0"/>
    <x v="7"/>
    <s v="  +3% less energy required"/>
    <s v="Gas pressure regulator storage withdrawal-  +3% less energy required"/>
    <n v="0"/>
    <n v="0"/>
  </r>
  <r>
    <x v="3"/>
    <x v="1"/>
    <x v="0"/>
    <x v="0"/>
    <x v="8"/>
    <s v="  5% of H2"/>
    <s v="H2 losses by drying-  5% of H2"/>
    <n v="0"/>
    <n v="0"/>
  </r>
  <r>
    <x v="3"/>
    <x v="1"/>
    <x v="0"/>
    <x v="3"/>
    <x v="9"/>
    <s v="  +3% less energy required"/>
    <s v="Gas pressure regulator &gt;40 to 16bar-  +3% less energy required"/>
    <n v="3.306221725357418E-4"/>
    <n v="-9.2656491675749859E-3"/>
  </r>
  <r>
    <x v="3"/>
    <x v="1"/>
    <x v="1"/>
    <x v="1"/>
    <x v="5"/>
    <s v="Calorific value adjustment - Invest."/>
    <s v="50% industrial high temperature application (&gt;500°C without glass)-Calorific value adjustment - Invest."/>
    <n v="2.5135331477508616E-2"/>
    <n v="0.13659764844947486"/>
  </r>
  <r>
    <x v="3"/>
    <x v="1"/>
    <x v="1"/>
    <x v="1"/>
    <x v="5"/>
    <s v="Calorific value adjustment - LPG demand "/>
    <s v="50% industrial high temperature application (&gt;500°C without glass)-Calorific value adjustment - LPG demand "/>
    <n v="0.22018550374297546"/>
    <n v="1.1605306097982377"/>
  </r>
  <r>
    <x v="3"/>
    <x v="1"/>
    <x v="0"/>
    <x v="3"/>
    <x v="10"/>
    <s v="Adaptation - Exchange helium"/>
    <s v="gas chromatographs (GC)-Adaptation - Exchange helium"/>
    <n v="0"/>
    <n v="0"/>
  </r>
  <r>
    <x v="3"/>
    <x v="1"/>
    <x v="1"/>
    <x v="1"/>
    <x v="11"/>
    <s v="Membrane for deblending - Invest."/>
    <s v="Chemical industry (material use), glass-Membrane for deblending - Invest."/>
    <n v="0"/>
    <n v="0"/>
  </r>
  <r>
    <x v="3"/>
    <x v="1"/>
    <x v="1"/>
    <x v="1"/>
    <x v="11"/>
    <s v="Membrane for deblending - H2. use"/>
    <s v="Chemical industry (material use), glass-Membrane for deblending - H2. use"/>
    <n v="0"/>
    <n v="0"/>
  </r>
  <r>
    <x v="3"/>
    <x v="2"/>
    <x v="0"/>
    <x v="3"/>
    <x v="12"/>
    <s v="Component exchange - 50% Invest."/>
    <s v="compresor gas grid-Component exchange - 50% Invest."/>
    <n v="0"/>
    <n v="0"/>
  </r>
  <r>
    <x v="3"/>
    <x v="2"/>
    <x v="0"/>
    <x v="0"/>
    <x v="13"/>
    <s v="Component exchange - 50% Invest."/>
    <s v="compresor storage (cavern + porous)-Component exchange - 50% Invest."/>
    <n v="0"/>
    <n v="0"/>
  </r>
  <r>
    <x v="3"/>
    <x v="2"/>
    <x v="0"/>
    <x v="3"/>
    <x v="6"/>
    <s v="Investment +40% of excisting capacity"/>
    <s v="Instalation of higher gas turbine capacities for compressors - inkl. transit and storage-Investment +40% of excisting capacity"/>
    <n v="0"/>
    <n v="0"/>
  </r>
  <r>
    <x v="3"/>
    <x v="2"/>
    <x v="0"/>
    <x v="3"/>
    <x v="6"/>
    <s v="Gas demand +40% of excisting transport losses"/>
    <s v="Instalation of higher gas turbine capacities for compressors - inkl. transit and storage-Gas demand +40% of excisting transport losses"/>
    <n v="0"/>
    <n v="0"/>
  </r>
  <r>
    <x v="3"/>
    <x v="2"/>
    <x v="0"/>
    <x v="3"/>
    <x v="10"/>
    <s v="Adaptation - Exchange helium"/>
    <s v="gas chromatographs (GC)-Adaptation - Exchange helium"/>
    <n v="0"/>
    <n v="0"/>
  </r>
  <r>
    <x v="3"/>
    <x v="2"/>
    <x v="1"/>
    <x v="2"/>
    <x v="14"/>
    <s v="Membrane for deblending - Invest."/>
    <s v="CHP for power generation-Membrane for deblending - Invest."/>
    <n v="0"/>
    <n v="0"/>
  </r>
  <r>
    <x v="3"/>
    <x v="2"/>
    <x v="1"/>
    <x v="2"/>
    <x v="14"/>
    <s v="Membrane for deblending - electr. demand"/>
    <s v="CHP for power generation-Membrane for deblending - electr. demand"/>
    <n v="0"/>
    <n v="0"/>
  </r>
  <r>
    <x v="3"/>
    <x v="2"/>
    <x v="1"/>
    <x v="2"/>
    <x v="14"/>
    <s v="Membrane for deblending - H2. use"/>
    <s v="CHP for power generation-Membrane for deblending - H2. use"/>
    <n v="0"/>
    <n v="0"/>
  </r>
  <r>
    <x v="3"/>
    <x v="2"/>
    <x v="0"/>
    <x v="0"/>
    <x v="7"/>
    <s v="  +5% less energy required"/>
    <s v="Gas pressure regulator storage withdrawal-  +5% less energy required"/>
    <n v="0"/>
    <n v="0"/>
  </r>
  <r>
    <x v="3"/>
    <x v="2"/>
    <x v="0"/>
    <x v="0"/>
    <x v="8"/>
    <s v="  5% of H2"/>
    <s v="H2 losses by drying-  5% of H2"/>
    <n v="0"/>
    <n v="0"/>
  </r>
  <r>
    <x v="3"/>
    <x v="2"/>
    <x v="0"/>
    <x v="3"/>
    <x v="9"/>
    <s v=" +5% less energy required"/>
    <s v="Gas pressure regulator &gt;40 to 16bar- +5% less energy required"/>
    <n v="5.5103695422623641E-4"/>
    <n v="-1.5442748612624979E-2"/>
  </r>
  <r>
    <x v="3"/>
    <x v="2"/>
    <x v="1"/>
    <x v="4"/>
    <x v="15"/>
    <s v="Exchange Gas pressure regulator - Invest."/>
    <s v="Gas pressure regulator-Exchange Gas pressure regulator - Invest."/>
    <n v="0"/>
    <n v="0"/>
  </r>
  <r>
    <x v="3"/>
    <x v="2"/>
    <x v="1"/>
    <x v="4"/>
    <x v="10"/>
    <s v="Additional PCS Analysers for calorific value reconstruction system"/>
    <s v="gas chromatographs (GC)-Additional PCS Analysers for calorific value reconstruction system"/>
    <n v="0"/>
    <n v="0"/>
  </r>
  <r>
    <x v="3"/>
    <x v="2"/>
    <x v="1"/>
    <x v="4"/>
    <x v="11"/>
    <s v="Membrane for deblending - Invest."/>
    <s v="Chemical industry (material use), glass-Membrane for deblending - Invest."/>
    <n v="0"/>
    <n v="0"/>
  </r>
  <r>
    <x v="3"/>
    <x v="2"/>
    <x v="1"/>
    <x v="4"/>
    <x v="11"/>
    <s v="Membrane for deblending - H2. use"/>
    <s v="Chemical industry (material use), glass-Membrane for deblending - H2. use"/>
    <n v="0"/>
    <n v="0"/>
  </r>
  <r>
    <x v="3"/>
    <x v="2"/>
    <x v="1"/>
    <x v="4"/>
    <x v="2"/>
    <s v="Membrane for deblending - Invest."/>
    <s v="Gas turbine for power generation (old stock) -Membrane for deblending - Invest."/>
    <n v="0"/>
    <n v="0"/>
  </r>
  <r>
    <x v="3"/>
    <x v="2"/>
    <x v="1"/>
    <x v="4"/>
    <x v="2"/>
    <s v="Membrane for deblending - H2. use"/>
    <s v="Gas turbine for power generation (old stock) -Membrane for deblending - H2. use"/>
    <n v="0"/>
    <n v="0"/>
  </r>
  <r>
    <x v="3"/>
    <x v="2"/>
    <x v="1"/>
    <x v="4"/>
    <x v="16"/>
    <s v="Membrane for deblending - Invest."/>
    <s v="Gas turbine for grid and storage-Membrane for deblending - Invest."/>
    <n v="0"/>
    <n v="0"/>
  </r>
  <r>
    <x v="3"/>
    <x v="2"/>
    <x v="1"/>
    <x v="4"/>
    <x v="16"/>
    <s v="Membrane for deblending - H2. use"/>
    <s v="Gas turbine for grid and storage-Membrane for deblending - H2. use"/>
    <n v="0"/>
    <n v="0"/>
  </r>
  <r>
    <x v="3"/>
    <x v="2"/>
    <x v="1"/>
    <x v="4"/>
    <x v="17"/>
    <s v="Calorific value adjustment - LPG demand "/>
    <s v="industrial high temperature application (&gt;500°C without glass)-Calorific value adjustment - LPG demand "/>
    <n v="0.44037100748595093"/>
    <n v="2.3210612195964755"/>
  </r>
  <r>
    <x v="3"/>
    <x v="3"/>
    <x v="1"/>
    <x v="2"/>
    <x v="18"/>
    <s v="new heating boilers - Invest."/>
    <s v="boilers-new heating boilers - Invest."/>
    <n v="1.3551198658192628E-3"/>
    <n v="1.3994622297106322E-3"/>
  </r>
  <r>
    <x v="3"/>
    <x v="3"/>
    <x v="1"/>
    <x v="5"/>
    <x v="19"/>
    <s v="new heating boilers - Invest."/>
    <s v="…-new heating boilers - Invest."/>
    <n v="0"/>
    <n v="0"/>
  </r>
  <r>
    <x v="3"/>
    <x v="3"/>
    <x v="1"/>
    <x v="5"/>
    <x v="19"/>
    <s v="new heating boilers - Invest."/>
    <s v="…-new heating boilers - Invest."/>
    <n v="0"/>
    <n v="0"/>
  </r>
  <r>
    <x v="4"/>
    <x v="0"/>
    <x v="0"/>
    <x v="0"/>
    <x v="0"/>
    <s v="Desulfurization and Drying - Invest."/>
    <s v="Porous storage-Desulfurization and Drying - Invest."/>
    <n v="2.4851873774844297"/>
    <n v="14.52608838304878"/>
  </r>
  <r>
    <x v="4"/>
    <x v="0"/>
    <x v="0"/>
    <x v="1"/>
    <x v="1"/>
    <s v="Membrane for deblending - Invest."/>
    <s v="50% Chemical industry (material use), glass-Membrane for deblending - Invest."/>
    <n v="0.22536167905268784"/>
    <n v="0.20706595761995536"/>
  </r>
  <r>
    <x v="4"/>
    <x v="0"/>
    <x v="0"/>
    <x v="1"/>
    <x v="1"/>
    <s v="Membrane for deblending - electr. demand"/>
    <s v="50% Chemical industry (material use), glass-Membrane for deblending - electr. demand"/>
    <n v="1.9741683085015458"/>
    <n v="1.9296784986710738"/>
  </r>
  <r>
    <x v="4"/>
    <x v="0"/>
    <x v="0"/>
    <x v="1"/>
    <x v="1"/>
    <s v="Membrane for deblending - H2. use"/>
    <s v="50% Chemical industry (material use), glass-Membrane for deblending - H2. use"/>
    <n v="1.9741683085015458"/>
    <n v="1.0860339105448602"/>
  </r>
  <r>
    <x v="4"/>
    <x v="0"/>
    <x v="1"/>
    <x v="1"/>
    <x v="1"/>
    <s v="Membrane for deblending - Invest."/>
    <s v="50% Chemical industry (material use), glass-Membrane for deblending - Invest."/>
    <n v="0.22536167905268784"/>
    <n v="0.20706595761995536"/>
  </r>
  <r>
    <x v="4"/>
    <x v="0"/>
    <x v="1"/>
    <x v="1"/>
    <x v="1"/>
    <s v="Membrane for deblending - electr. demand"/>
    <s v="50% Chemical industry (material use), glass-Membrane for deblending - electr. demand"/>
    <n v="1.9741683085015458"/>
    <n v="1.9296784986710738"/>
  </r>
  <r>
    <x v="4"/>
    <x v="0"/>
    <x v="1"/>
    <x v="1"/>
    <x v="1"/>
    <s v="Membrane for deblending - H2. use"/>
    <s v="50% Chemical industry (material use), glass-Membrane for deblending - H2. use"/>
    <n v="1.9741683085015458"/>
    <n v="1.0860339105448602"/>
  </r>
  <r>
    <x v="4"/>
    <x v="1"/>
    <x v="0"/>
    <x v="2"/>
    <x v="2"/>
    <s v="Membrane for deblending - Invest."/>
    <s v="Gas turbine for power generation (old stock) -Membrane for deblending - Invest."/>
    <n v="0.71957464190240539"/>
    <n v="1.1140870569190147"/>
  </r>
  <r>
    <x v="4"/>
    <x v="1"/>
    <x v="0"/>
    <x v="2"/>
    <x v="2"/>
    <s v="Membrane for deblending - electr. demand"/>
    <s v="Gas turbine for power generation (old stock) -Membrane for deblending - electr. demand"/>
    <n v="0.24798447305387794"/>
    <n v="0.24239590089436888"/>
  </r>
  <r>
    <x v="4"/>
    <x v="1"/>
    <x v="0"/>
    <x v="2"/>
    <x v="2"/>
    <s v="Membrane for deblending - H2. use"/>
    <s v="Gas turbine for power generation (old stock) -Membrane for deblending - H2. use"/>
    <n v="0.24798447305387794"/>
    <n v="0.27284355225976792"/>
  </r>
  <r>
    <x v="4"/>
    <x v="1"/>
    <x v="0"/>
    <x v="3"/>
    <x v="3"/>
    <s v="Membrane for deblending - Invest."/>
    <s v="Gas turbine for gas grid  - inkl. transit-Membrane for deblending - Invest."/>
    <n v="0.34614516823764313"/>
    <n v="1.3142973900596804"/>
  </r>
  <r>
    <x v="4"/>
    <x v="1"/>
    <x v="0"/>
    <x v="3"/>
    <x v="3"/>
    <s v="Membrane for deblending - electr. demand"/>
    <s v="Gas turbine for gas grid  - inkl. transit-Membrane for deblending - electr. demand"/>
    <n v="0.20946840450680987"/>
    <n v="0.21265827868711659"/>
  </r>
  <r>
    <x v="4"/>
    <x v="1"/>
    <x v="0"/>
    <x v="3"/>
    <x v="3"/>
    <s v="Membrane for deblending - H2. use"/>
    <s v="Gas turbine for gas grid  - inkl. transit-Membrane for deblending - H2. use"/>
    <n v="0.20946840450680987"/>
    <n v="0.23046645972631893"/>
  </r>
  <r>
    <x v="4"/>
    <x v="1"/>
    <x v="0"/>
    <x v="0"/>
    <x v="4"/>
    <s v="Membrane for deblending - Invest."/>
    <s v="Gas turbine for storage (cavern + porous)-Membrane for deblending - Invest."/>
    <n v="0.23532862031395563"/>
    <n v="0.89353202027836942"/>
  </r>
  <r>
    <x v="4"/>
    <x v="1"/>
    <x v="0"/>
    <x v="0"/>
    <x v="4"/>
    <s v="Membrane for deblending - electr. demand"/>
    <s v="Gas turbine for storage (cavern + porous)-Membrane for deblending - electr. demand"/>
    <n v="0.16052113525718964"/>
    <n v="0.16296561955044633"/>
  </r>
  <r>
    <x v="4"/>
    <x v="1"/>
    <x v="0"/>
    <x v="0"/>
    <x v="4"/>
    <s v="Membrane for deblending - H2. use"/>
    <s v="Gas turbine for storage (cavern + porous)-Membrane for deblending - H2. use"/>
    <n v="0.16052113525718964"/>
    <n v="0.17661249600424289"/>
  </r>
  <r>
    <x v="4"/>
    <x v="1"/>
    <x v="0"/>
    <x v="1"/>
    <x v="5"/>
    <s v="Calorific value adjustment - Invest."/>
    <s v="50% industrial high temperature application (&gt;500°C without glass)-Calorific value adjustment - Invest."/>
    <n v="0.70419915727225668"/>
    <n v="3.826961622112119"/>
  </r>
  <r>
    <x v="4"/>
    <x v="1"/>
    <x v="0"/>
    <x v="1"/>
    <x v="5"/>
    <s v="Calorific value adjustment - LPG demand "/>
    <s v="50% industrial high temperature application (&gt;500°C without glass)-Calorific value adjustment - LPG demand "/>
    <n v="6.1687846177049686"/>
    <n v="32.513781572359889"/>
  </r>
  <r>
    <x v="4"/>
    <x v="1"/>
    <x v="0"/>
    <x v="3"/>
    <x v="6"/>
    <s v="Investment +30% of excisting capacity"/>
    <s v="Instalation of higher gas turbine capacities for compressors - inkl. transit and storage-Investment +30% of excisting capacity"/>
    <n v="5.7565905066608282E-2"/>
    <n v="8.809600581572326"/>
  </r>
  <r>
    <x v="4"/>
    <x v="1"/>
    <x v="0"/>
    <x v="3"/>
    <x v="6"/>
    <s v="Gas demand +30% of excisting transport losses"/>
    <s v="Instalation of higher gas turbine capacities for compressors - inkl. transit and storage-Gas demand +30% of excisting transport losses"/>
    <n v="0.11099686192919986"/>
    <n v="3.1106745607829591"/>
  </r>
  <r>
    <x v="4"/>
    <x v="1"/>
    <x v="0"/>
    <x v="0"/>
    <x v="7"/>
    <s v="  +3% less energy required"/>
    <s v="Gas pressure regulator storage withdrawal-  +3% less energy required"/>
    <n v="7.0962962428760049E-4"/>
    <n v="-1.9887290338509129E-2"/>
  </r>
  <r>
    <x v="4"/>
    <x v="1"/>
    <x v="0"/>
    <x v="0"/>
    <x v="8"/>
    <s v="  5% of H2"/>
    <s v="H2 losses by drying-  5% of H2"/>
    <n v="6.0195425721446122E-2"/>
    <n v="3.009771286072306"/>
  </r>
  <r>
    <x v="4"/>
    <x v="1"/>
    <x v="0"/>
    <x v="3"/>
    <x v="9"/>
    <s v="  +3% less energy required"/>
    <s v="Gas pressure regulator &gt;40 to 16bar-  +3% less energy required"/>
    <n v="1.8187452754522809E-3"/>
    <n v="-5.0970131610588221E-2"/>
  </r>
  <r>
    <x v="4"/>
    <x v="1"/>
    <x v="1"/>
    <x v="1"/>
    <x v="5"/>
    <s v="Calorific value adjustment - Invest."/>
    <s v="50% industrial high temperature application (&gt;500°C without glass)-Calorific value adjustment - Invest."/>
    <n v="0.70419915727225668"/>
    <n v="3.826961622112119"/>
  </r>
  <r>
    <x v="4"/>
    <x v="1"/>
    <x v="1"/>
    <x v="1"/>
    <x v="5"/>
    <s v="Calorific value adjustment - LPG demand "/>
    <s v="50% industrial high temperature application (&gt;500°C without glass)-Calorific value adjustment - LPG demand "/>
    <n v="6.1687846177049686"/>
    <n v="32.513781572359889"/>
  </r>
  <r>
    <x v="4"/>
    <x v="1"/>
    <x v="0"/>
    <x v="3"/>
    <x v="10"/>
    <s v="Adaptation - Exchange helium"/>
    <s v="gas chromatographs (GC)-Adaptation - Exchange helium"/>
    <n v="5.706688311688312E-2"/>
    <n v="0.45061302784542762"/>
  </r>
  <r>
    <x v="4"/>
    <x v="1"/>
    <x v="1"/>
    <x v="1"/>
    <x v="11"/>
    <s v="Membrane for deblending - Invest."/>
    <s v="Chemical industry (material use), glass-Membrane for deblending - Invest."/>
    <n v="0.45072335810537567"/>
    <n v="0.28370404266531257"/>
  </r>
  <r>
    <x v="4"/>
    <x v="1"/>
    <x v="1"/>
    <x v="1"/>
    <x v="11"/>
    <s v="Membrane for deblending - H2. use"/>
    <s v="Chemical industry (material use), glass-Membrane for deblending - H2. use"/>
    <n v="3.9483366170030916"/>
    <n v="2.1720678210897204"/>
  </r>
  <r>
    <x v="4"/>
    <x v="2"/>
    <x v="0"/>
    <x v="3"/>
    <x v="12"/>
    <s v="Component exchange - 50% Invest."/>
    <s v="compresor gas grid-Component exchange - 50% Invest."/>
    <n v="0.11422790551842224"/>
    <n v="10.308221723356271"/>
  </r>
  <r>
    <x v="4"/>
    <x v="2"/>
    <x v="0"/>
    <x v="0"/>
    <x v="13"/>
    <s v="Component exchange - 50% Invest."/>
    <s v="compresor storage (cavern + porous)-Component exchange - 50% Invest."/>
    <n v="7.7658444703605362E-2"/>
    <n v="7.0080989672585874"/>
  </r>
  <r>
    <x v="4"/>
    <x v="2"/>
    <x v="0"/>
    <x v="3"/>
    <x v="6"/>
    <s v="Investment +40% of excisting capacity"/>
    <s v="Instalation of higher gas turbine capacities for compressors - inkl. transit and storage-Investment +40% of excisting capacity"/>
    <n v="7.6754540088811052E-2"/>
    <n v="11.746134108763103"/>
  </r>
  <r>
    <x v="4"/>
    <x v="2"/>
    <x v="0"/>
    <x v="3"/>
    <x v="6"/>
    <s v="Gas demand +40% of excisting transport losses"/>
    <s v="Instalation of higher gas turbine capacities for compressors - inkl. transit and storage-Gas demand +40% of excisting transport losses"/>
    <n v="0.14799581590559979"/>
    <n v="4.1475660810439452"/>
  </r>
  <r>
    <x v="4"/>
    <x v="2"/>
    <x v="0"/>
    <x v="3"/>
    <x v="10"/>
    <s v="Adaptation - Exchange helium"/>
    <s v="gas chromatographs (GC)-Adaptation - Exchange helium"/>
    <n v="5.706688311688312E-2"/>
    <n v="0"/>
  </r>
  <r>
    <x v="4"/>
    <x v="2"/>
    <x v="1"/>
    <x v="2"/>
    <x v="14"/>
    <s v="Membrane for deblending - Invest."/>
    <s v="CHP for power generation-Membrane for deblending - Invest."/>
    <n v="0.30906435100158808"/>
    <n v="0.77345595408872347"/>
  </r>
  <r>
    <x v="4"/>
    <x v="2"/>
    <x v="1"/>
    <x v="2"/>
    <x v="14"/>
    <s v="Membrane for deblending - electr. demand"/>
    <s v="CHP for power generation-Membrane for deblending - electr. demand"/>
    <n v="0.19893643031203359"/>
    <n v="0.19445320367182214"/>
  </r>
  <r>
    <x v="4"/>
    <x v="2"/>
    <x v="1"/>
    <x v="2"/>
    <x v="14"/>
    <s v="Membrane for deblending - H2. use"/>
    <s v="CHP for power generation-Membrane for deblending - H2. use"/>
    <n v="0.19893643031203359"/>
    <n v="0.43775742611449936"/>
  </r>
  <r>
    <x v="4"/>
    <x v="2"/>
    <x v="0"/>
    <x v="0"/>
    <x v="7"/>
    <s v="  +5% less energy required"/>
    <s v="Gas pressure regulator storage withdrawal-  +5% less energy required"/>
    <n v="1.1827160404793344E-3"/>
    <n v="-3.3145483897515218E-2"/>
  </r>
  <r>
    <x v="4"/>
    <x v="2"/>
    <x v="0"/>
    <x v="0"/>
    <x v="8"/>
    <s v="  5% of H2"/>
    <s v="H2 losses by drying-  5% of H2"/>
    <n v="6.0195425721446122E-2"/>
    <n v="3.009771286072306"/>
  </r>
  <r>
    <x v="4"/>
    <x v="2"/>
    <x v="0"/>
    <x v="3"/>
    <x v="9"/>
    <s v=" +5% less energy required"/>
    <s v="Gas pressure regulator &gt;40 to 16bar- +5% less energy required"/>
    <n v="3.0312421257538014E-3"/>
    <n v="-8.4950219350980363E-2"/>
  </r>
  <r>
    <x v="4"/>
    <x v="2"/>
    <x v="1"/>
    <x v="4"/>
    <x v="15"/>
    <s v="Exchange Gas pressure regulator - Invest."/>
    <s v="Gas pressure regulator-Exchange Gas pressure regulator - Invest."/>
    <n v="5.8162798008590393"/>
    <n v="16.315973241913483"/>
  </r>
  <r>
    <x v="4"/>
    <x v="2"/>
    <x v="1"/>
    <x v="4"/>
    <x v="10"/>
    <s v="Additional PCS Analysers for calorific value reconstruction system"/>
    <s v="gas chromatographs (GC)-Additional PCS Analysers for calorific value reconstruction system"/>
    <n v="1.1847254978524013"/>
    <n v="18.709721456471588"/>
  </r>
  <r>
    <x v="4"/>
    <x v="2"/>
    <x v="1"/>
    <x v="4"/>
    <x v="11"/>
    <s v="Membrane for deblending - Invest."/>
    <s v="Chemical industry (material use), glass-Membrane for deblending - Invest."/>
    <n v="0.45072335810537567"/>
    <n v="0.43013193565386099"/>
  </r>
  <r>
    <x v="4"/>
    <x v="2"/>
    <x v="1"/>
    <x v="4"/>
    <x v="11"/>
    <s v="Membrane for deblending - H2. use"/>
    <s v="Chemical industry (material use), glass-Membrane for deblending - H2. use"/>
    <n v="7.8966732340061832"/>
    <n v="8.6882712843588816"/>
  </r>
  <r>
    <x v="4"/>
    <x v="2"/>
    <x v="1"/>
    <x v="4"/>
    <x v="2"/>
    <s v="Membrane for deblending - Invest."/>
    <s v="Gas turbine for power generation (old stock) -Membrane for deblending - Invest."/>
    <n v="0.71957464190240539"/>
    <n v="0.68670067349062025"/>
  </r>
  <r>
    <x v="4"/>
    <x v="2"/>
    <x v="1"/>
    <x v="4"/>
    <x v="2"/>
    <s v="Membrane for deblending - H2. use"/>
    <s v="Gas turbine for power generation (old stock) -Membrane for deblending - H2. use"/>
    <n v="0.24798447305387794"/>
    <n v="0.27284355225976792"/>
  </r>
  <r>
    <x v="4"/>
    <x v="2"/>
    <x v="1"/>
    <x v="4"/>
    <x v="16"/>
    <s v="Membrane for deblending - Invest."/>
    <s v="Gas turbine for grid and storage-Membrane for deblending - Invest."/>
    <n v="0.58147378855159881"/>
    <n v="1.5098414754078189"/>
  </r>
  <r>
    <x v="4"/>
    <x v="2"/>
    <x v="1"/>
    <x v="4"/>
    <x v="16"/>
    <s v="Membrane for deblending - H2. use"/>
    <s v="Gas turbine for grid and storage-Membrane for deblending - H2. use"/>
    <n v="0.36998953976399951"/>
    <n v="0.40707895573056185"/>
  </r>
  <r>
    <x v="4"/>
    <x v="2"/>
    <x v="1"/>
    <x v="4"/>
    <x v="17"/>
    <s v="Calorific value adjustment - LPG demand "/>
    <s v="industrial high temperature application (&gt;500°C without glass)-Calorific value adjustment - LPG demand "/>
    <n v="12.337569235409937"/>
    <n v="65.027563144719778"/>
  </r>
  <r>
    <x v="4"/>
    <x v="3"/>
    <x v="1"/>
    <x v="2"/>
    <x v="18"/>
    <s v="new heating boilers - Invest."/>
    <s v="boilers-new heating boilers - Invest."/>
    <n v="536.05879979684937"/>
    <n v="553.59976791880365"/>
  </r>
  <r>
    <x v="4"/>
    <x v="3"/>
    <x v="1"/>
    <x v="5"/>
    <x v="19"/>
    <s v="new heating boilers - Invest."/>
    <s v="…-new heating boilers - Invest."/>
    <n v="0"/>
    <n v="0"/>
  </r>
  <r>
    <x v="4"/>
    <x v="3"/>
    <x v="1"/>
    <x v="5"/>
    <x v="19"/>
    <s v="new heating boilers - Invest."/>
    <s v="…-new heating boilers - Invest."/>
    <n v="0"/>
    <n v="0"/>
  </r>
  <r>
    <x v="5"/>
    <x v="0"/>
    <x v="0"/>
    <x v="0"/>
    <x v="0"/>
    <s v="Desulfurization and Drying - Invest."/>
    <s v="Porous storage-Desulfurization and Drying - Invest."/>
    <n v="7.0076109947643976"/>
    <n v="40.959960438479968"/>
  </r>
  <r>
    <x v="5"/>
    <x v="0"/>
    <x v="0"/>
    <x v="1"/>
    <x v="1"/>
    <s v="Membrane for deblending - Invest."/>
    <s v="50% Chemical industry (material use), glass-Membrane for deblending - Invest."/>
    <n v="2.1772525807393981"/>
    <n v="2.0004949044860503"/>
  </r>
  <r>
    <x v="5"/>
    <x v="0"/>
    <x v="0"/>
    <x v="1"/>
    <x v="1"/>
    <s v="Membrane for deblending - electr. demand"/>
    <s v="50% Chemical industry (material use), glass-Membrane for deblending - electr. demand"/>
    <n v="19.072732607277125"/>
    <n v="18.642909960955105"/>
  </r>
  <r>
    <x v="5"/>
    <x v="0"/>
    <x v="0"/>
    <x v="1"/>
    <x v="1"/>
    <s v="Membrane for deblending - H2. use"/>
    <s v="50% Chemical industry (material use), glass-Membrane for deblending - H2. use"/>
    <n v="19.072732607277125"/>
    <n v="10.49233456390551"/>
  </r>
  <r>
    <x v="5"/>
    <x v="0"/>
    <x v="1"/>
    <x v="1"/>
    <x v="1"/>
    <s v="Membrane for deblending - Invest."/>
    <s v="50% Chemical industry (material use), glass-Membrane for deblending - Invest."/>
    <n v="2.1772525807393981"/>
    <n v="2.0004949044860503"/>
  </r>
  <r>
    <x v="5"/>
    <x v="0"/>
    <x v="1"/>
    <x v="1"/>
    <x v="1"/>
    <s v="Membrane for deblending - electr. demand"/>
    <s v="50% Chemical industry (material use), glass-Membrane for deblending - electr. demand"/>
    <n v="19.072732607277125"/>
    <n v="18.642909960955105"/>
  </r>
  <r>
    <x v="5"/>
    <x v="0"/>
    <x v="1"/>
    <x v="1"/>
    <x v="1"/>
    <s v="Membrane for deblending - H2. use"/>
    <s v="50% Chemical industry (material use), glass-Membrane for deblending - H2. use"/>
    <n v="19.072732607277125"/>
    <n v="10.49233456390551"/>
  </r>
  <r>
    <x v="5"/>
    <x v="1"/>
    <x v="0"/>
    <x v="2"/>
    <x v="2"/>
    <s v="Membrane for deblending - Invest."/>
    <s v="Gas turbine for power generation (old stock) -Membrane for deblending - Invest."/>
    <n v="36.695649457592538"/>
    <n v="56.814325749247118"/>
  </r>
  <r>
    <x v="5"/>
    <x v="1"/>
    <x v="0"/>
    <x v="2"/>
    <x v="2"/>
    <s v="Membrane for deblending - electr. demand"/>
    <s v="Gas turbine for power generation (old stock) -Membrane for deblending - electr. demand"/>
    <n v="102.07660317293096"/>
    <n v="99.776207282799746"/>
  </r>
  <r>
    <x v="5"/>
    <x v="1"/>
    <x v="0"/>
    <x v="2"/>
    <x v="2"/>
    <s v="Membrane for deblending - H2. use"/>
    <s v="Gas turbine for power generation (old stock) -Membrane for deblending - H2. use"/>
    <n v="102.07660317293096"/>
    <n v="112.30922109491182"/>
  </r>
  <r>
    <x v="5"/>
    <x v="1"/>
    <x v="0"/>
    <x v="3"/>
    <x v="3"/>
    <s v="Membrane for deblending - Invest."/>
    <s v="Gas turbine for gas grid  - inkl. transit-Membrane for deblending - Invest."/>
    <n v="7.4242424242424248"/>
    <n v="28.189509306260572"/>
  </r>
  <r>
    <x v="5"/>
    <x v="1"/>
    <x v="0"/>
    <x v="3"/>
    <x v="3"/>
    <s v="Membrane for deblending - electr. demand"/>
    <s v="Gas turbine for gas grid  - inkl. transit-Membrane for deblending - electr. demand"/>
    <n v="4.4927514753294462"/>
    <n v="4.5611690104867471"/>
  </r>
  <r>
    <x v="5"/>
    <x v="1"/>
    <x v="0"/>
    <x v="3"/>
    <x v="3"/>
    <s v="Membrane for deblending - H2. use"/>
    <s v="Gas turbine for gas grid  - inkl. transit-Membrane for deblending - H2. use"/>
    <n v="4.4927514753294462"/>
    <n v="4.9431250951057484"/>
  </r>
  <r>
    <x v="5"/>
    <x v="1"/>
    <x v="0"/>
    <x v="0"/>
    <x v="4"/>
    <s v="Membrane for deblending - Invest."/>
    <s v="Gas turbine for storage (cavern + porous)-Membrane for deblending - Invest."/>
    <n v="1.9372616144693002"/>
    <n v="7.3556938458022145"/>
  </r>
  <r>
    <x v="5"/>
    <x v="1"/>
    <x v="0"/>
    <x v="0"/>
    <x v="4"/>
    <s v="Membrane for deblending - electr. demand"/>
    <s v="Gas turbine for storage (cavern + porous)-Membrane for deblending - electr. demand"/>
    <n v="1.0179184801966488"/>
    <n v="1.0334197768493896"/>
  </r>
  <r>
    <x v="5"/>
    <x v="1"/>
    <x v="0"/>
    <x v="0"/>
    <x v="4"/>
    <s v="Membrane for deblending - H2. use"/>
    <s v="Gas turbine for storage (cavern + porous)-Membrane for deblending - H2. use"/>
    <n v="1.0179184801966488"/>
    <n v="1.1199592080403227"/>
  </r>
  <r>
    <x v="5"/>
    <x v="1"/>
    <x v="0"/>
    <x v="1"/>
    <x v="5"/>
    <s v="Calorific value adjustment - Invest."/>
    <s v="50% industrial high temperature application (&gt;500°C without glass)-Calorific value adjustment - Invest."/>
    <n v="5.9104921970750812"/>
    <n v="32.120496840149521"/>
  </r>
  <r>
    <x v="5"/>
    <x v="1"/>
    <x v="0"/>
    <x v="1"/>
    <x v="5"/>
    <s v="Calorific value adjustment - LPG demand "/>
    <s v="50% industrial high temperature application (&gt;500°C without glass)-Calorific value adjustment - LPG demand "/>
    <n v="51.775911646377708"/>
    <n v="272.89503302620284"/>
  </r>
  <r>
    <x v="5"/>
    <x v="1"/>
    <x v="0"/>
    <x v="3"/>
    <x v="6"/>
    <s v="Investment +30% of excisting capacity"/>
    <s v="Instalation of higher gas turbine capacities for compressors - inkl. transit and storage-Investment +30% of excisting capacity"/>
    <n v="0.92678889983246071"/>
    <n v="141.83117631020812"/>
  </r>
  <r>
    <x v="5"/>
    <x v="1"/>
    <x v="0"/>
    <x v="3"/>
    <x v="6"/>
    <s v="Gas demand +30% of excisting transport losses"/>
    <s v="Instalation of higher gas turbine capacities for compressors - inkl. transit and storage-Gas demand +30% of excisting transport losses"/>
    <n v="1.6532009866578286"/>
    <n v="46.330771552244606"/>
  </r>
  <r>
    <x v="5"/>
    <x v="1"/>
    <x v="0"/>
    <x v="0"/>
    <x v="7"/>
    <s v="  +3% less energy required"/>
    <s v="Gas pressure regulator storage withdrawal-  +3% less energy required"/>
    <n v="4.4999999999999997E-3"/>
    <n v="-0.12611199344042773"/>
  </r>
  <r>
    <x v="5"/>
    <x v="1"/>
    <x v="0"/>
    <x v="0"/>
    <x v="8"/>
    <s v="  5% of H2"/>
    <s v="H2 losses by drying-  5% of H2"/>
    <n v="0.38171943007374337"/>
    <n v="19.085971503687169"/>
  </r>
  <r>
    <x v="5"/>
    <x v="1"/>
    <x v="0"/>
    <x v="3"/>
    <x v="9"/>
    <s v="  +3% less energy required"/>
    <s v="Gas pressure regulator &gt;40 to 16bar-  +3% less energy required"/>
    <n v="2.0222296351643979E-2"/>
    <n v="-0.56672757885531355"/>
  </r>
  <r>
    <x v="5"/>
    <x v="1"/>
    <x v="1"/>
    <x v="1"/>
    <x v="5"/>
    <s v="Calorific value adjustment - Invest."/>
    <s v="50% industrial high temperature application (&gt;500°C without glass)-Calorific value adjustment - Invest."/>
    <n v="5.9104921970750812"/>
    <n v="32.120496840149521"/>
  </r>
  <r>
    <x v="5"/>
    <x v="1"/>
    <x v="1"/>
    <x v="1"/>
    <x v="5"/>
    <s v="Calorific value adjustment - LPG demand "/>
    <s v="50% industrial high temperature application (&gt;500°C without glass)-Calorific value adjustment - LPG demand "/>
    <n v="51.775911646377708"/>
    <n v="272.89503302620284"/>
  </r>
  <r>
    <x v="5"/>
    <x v="1"/>
    <x v="0"/>
    <x v="3"/>
    <x v="10"/>
    <s v="Adaptation - Exchange helium"/>
    <s v="gas chromatographs (GC)-Adaptation - Exchange helium"/>
    <n v="0.57499999999999996"/>
    <n v="4.540330168031657"/>
  </r>
  <r>
    <x v="5"/>
    <x v="1"/>
    <x v="1"/>
    <x v="1"/>
    <x v="11"/>
    <s v="Membrane for deblending - Invest."/>
    <s v="Chemical industry (material use), glass-Membrane for deblending - Invest."/>
    <n v="4.3545051614787962"/>
    <n v="2.7409068021490897"/>
  </r>
  <r>
    <x v="5"/>
    <x v="1"/>
    <x v="1"/>
    <x v="1"/>
    <x v="11"/>
    <s v="Membrane for deblending - H2. use"/>
    <s v="Chemical industry (material use), glass-Membrane for deblending - H2. use"/>
    <n v="38.14546521455425"/>
    <n v="20.984669127811021"/>
  </r>
  <r>
    <x v="5"/>
    <x v="2"/>
    <x v="0"/>
    <x v="3"/>
    <x v="12"/>
    <s v="Component exchange - 50% Invest."/>
    <s v="compresor gas grid-Component exchange - 50% Invest."/>
    <n v="2.4500000000000002"/>
    <n v="221.09433861719376"/>
  </r>
  <r>
    <x v="5"/>
    <x v="2"/>
    <x v="0"/>
    <x v="0"/>
    <x v="13"/>
    <s v="Component exchange - 50% Invest."/>
    <s v="compresor storage (cavern + porous)-Component exchange - 50% Invest."/>
    <n v="0.63929633277486908"/>
    <n v="57.691755051125341"/>
  </r>
  <r>
    <x v="5"/>
    <x v="2"/>
    <x v="0"/>
    <x v="3"/>
    <x v="6"/>
    <s v="Investment +40% of excisting capacity"/>
    <s v="Instalation of higher gas turbine capacities for compressors - inkl. transit and storage-Investment +40% of excisting capacity"/>
    <n v="1.2357185331099476"/>
    <n v="189.1082350802775"/>
  </r>
  <r>
    <x v="5"/>
    <x v="2"/>
    <x v="0"/>
    <x v="3"/>
    <x v="6"/>
    <s v="Gas demand +40% of excisting transport losses"/>
    <s v="Instalation of higher gas turbine capacities for compressors - inkl. transit and storage-Gas demand +40% of excisting transport losses"/>
    <n v="2.2042679822104381"/>
    <n v="61.774362069659475"/>
  </r>
  <r>
    <x v="5"/>
    <x v="2"/>
    <x v="0"/>
    <x v="3"/>
    <x v="10"/>
    <s v="Adaptation - Exchange helium"/>
    <s v="gas chromatographs (GC)-Adaptation - Exchange helium"/>
    <n v="0.57499999999999996"/>
    <n v="0"/>
  </r>
  <r>
    <x v="5"/>
    <x v="2"/>
    <x v="1"/>
    <x v="2"/>
    <x v="14"/>
    <s v="Membrane for deblending - Invest."/>
    <s v="CHP for power generation-Membrane for deblending - Invest."/>
    <n v="13.919212287205319"/>
    <n v="34.833838276315973"/>
  </r>
  <r>
    <x v="5"/>
    <x v="2"/>
    <x v="1"/>
    <x v="2"/>
    <x v="14"/>
    <s v="Membrane for deblending - electr. demand"/>
    <s v="CHP for power generation-Membrane for deblending - electr. demand"/>
    <n v="58.468631112476452"/>
    <n v="57.150983438749719"/>
  </r>
  <r>
    <x v="5"/>
    <x v="2"/>
    <x v="1"/>
    <x v="2"/>
    <x v="14"/>
    <s v="Membrane for deblending - H2. use"/>
    <s v="CHP for power generation-Membrane for deblending - H2. use"/>
    <n v="58.468631112476452"/>
    <n v="128.65957946510713"/>
  </r>
  <r>
    <x v="5"/>
    <x v="2"/>
    <x v="0"/>
    <x v="0"/>
    <x v="7"/>
    <s v="  +5% less energy required"/>
    <s v="Gas pressure regulator storage withdrawal-  +5% less energy required"/>
    <n v="7.4999999999999997E-3"/>
    <n v="-0.21018665573404621"/>
  </r>
  <r>
    <x v="5"/>
    <x v="2"/>
    <x v="0"/>
    <x v="0"/>
    <x v="8"/>
    <s v="  5% of H2"/>
    <s v="H2 losses by drying-  5% of H2"/>
    <n v="0.38171943007374337"/>
    <n v="19.085971503687169"/>
  </r>
  <r>
    <x v="5"/>
    <x v="2"/>
    <x v="0"/>
    <x v="3"/>
    <x v="9"/>
    <s v=" +5% less energy required"/>
    <s v="Gas pressure regulator &gt;40 to 16bar- +5% less energy required"/>
    <n v="3.3703827252739967E-2"/>
    <n v="-0.9445459647588561"/>
  </r>
  <r>
    <x v="5"/>
    <x v="2"/>
    <x v="1"/>
    <x v="4"/>
    <x v="15"/>
    <s v="Exchange Gas pressure regulator - Invest."/>
    <s v="Gas pressure regulator-Exchange Gas pressure regulator - Invest."/>
    <n v="40.256999999999998"/>
    <n v="112.92994100846037"/>
  </r>
  <r>
    <x v="5"/>
    <x v="2"/>
    <x v="1"/>
    <x v="4"/>
    <x v="10"/>
    <s v="Additional PCS Analysers for calorific value reconstruction system"/>
    <s v="gas chromatographs (GC)-Additional PCS Analysers for calorific value reconstruction system"/>
    <n v="8.1999999999999993"/>
    <n v="129.49811261864204"/>
  </r>
  <r>
    <x v="5"/>
    <x v="2"/>
    <x v="1"/>
    <x v="4"/>
    <x v="11"/>
    <s v="Membrane for deblending - Invest."/>
    <s v="Chemical industry (material use), glass-Membrane for deblending - Invest."/>
    <n v="4.3545051614787962"/>
    <n v="4.1555683774518455"/>
  </r>
  <r>
    <x v="5"/>
    <x v="2"/>
    <x v="1"/>
    <x v="4"/>
    <x v="11"/>
    <s v="Membrane for deblending - H2. use"/>
    <s v="Chemical industry (material use), glass-Membrane for deblending - H2. use"/>
    <n v="76.290930429108499"/>
    <n v="83.938676511244083"/>
  </r>
  <r>
    <x v="5"/>
    <x v="2"/>
    <x v="1"/>
    <x v="4"/>
    <x v="2"/>
    <s v="Membrane for deblending - Invest."/>
    <s v="Gas turbine for power generation (old stock) -Membrane for deblending - Invest."/>
    <n v="36.695649457592538"/>
    <n v="35.019198467144143"/>
  </r>
  <r>
    <x v="5"/>
    <x v="2"/>
    <x v="1"/>
    <x v="4"/>
    <x v="2"/>
    <s v="Membrane for deblending - H2. use"/>
    <s v="Gas turbine for power generation (old stock) -Membrane for deblending - H2. use"/>
    <n v="102.07660317293096"/>
    <n v="112.30922109491182"/>
  </r>
  <r>
    <x v="5"/>
    <x v="2"/>
    <x v="1"/>
    <x v="4"/>
    <x v="16"/>
    <s v="Membrane for deblending - Invest."/>
    <s v="Gas turbine for grid and storage-Membrane for deblending - Invest."/>
    <n v="9.3615040387117254"/>
    <n v="24.307866232547315"/>
  </r>
  <r>
    <x v="5"/>
    <x v="2"/>
    <x v="1"/>
    <x v="4"/>
    <x v="16"/>
    <s v="Membrane for deblending - H2. use"/>
    <s v="Gas turbine for grid and storage-Membrane for deblending - H2. use"/>
    <n v="5.5106699555260947"/>
    <n v="6.0630843031460708"/>
  </r>
  <r>
    <x v="5"/>
    <x v="2"/>
    <x v="1"/>
    <x v="4"/>
    <x v="17"/>
    <s v="Calorific value adjustment - LPG demand "/>
    <s v="industrial high temperature application (&gt;500°C without glass)-Calorific value adjustment - LPG demand "/>
    <n v="103.55182329275542"/>
    <n v="545.79006605240568"/>
  </r>
  <r>
    <x v="5"/>
    <x v="3"/>
    <x v="1"/>
    <x v="2"/>
    <x v="18"/>
    <s v="new heating boilers - Invest."/>
    <s v="boilers-new heating boilers - Invest."/>
    <n v="5702.5744028798899"/>
    <n v="5889.1745964629381"/>
  </r>
  <r>
    <x v="5"/>
    <x v="3"/>
    <x v="1"/>
    <x v="5"/>
    <x v="19"/>
    <s v="new heating boilers - Invest."/>
    <s v="…-new heating boilers - Invest."/>
    <n v="0"/>
    <n v="0"/>
  </r>
  <r>
    <x v="5"/>
    <x v="3"/>
    <x v="1"/>
    <x v="5"/>
    <x v="19"/>
    <s v="new heating boilers - Invest."/>
    <s v="…-new heating boilers - Invest."/>
    <n v="0"/>
    <n v="0"/>
  </r>
  <r>
    <x v="6"/>
    <x v="0"/>
    <x v="0"/>
    <x v="0"/>
    <x v="0"/>
    <s v="Desulfurization and Drying - Invest."/>
    <s v="Porous storage-Desulfurization and Drying - Invest."/>
    <n v="0.38167539267015704"/>
    <n v="2.2309184964449571"/>
  </r>
  <r>
    <x v="6"/>
    <x v="0"/>
    <x v="0"/>
    <x v="1"/>
    <x v="1"/>
    <s v="Membrane for deblending - Invest."/>
    <s v="50% Chemical industry (material use), glass-Membrane for deblending - Invest."/>
    <n v="3.2336941056519908E-2"/>
    <n v="2.971170473398408E-2"/>
  </r>
  <r>
    <x v="6"/>
    <x v="0"/>
    <x v="0"/>
    <x v="1"/>
    <x v="1"/>
    <s v="Membrane for deblending - electr. demand"/>
    <s v="50% Chemical industry (material use), glass-Membrane for deblending - electr. demand"/>
    <n v="0.28327160365511439"/>
    <n v="0.27688780156351123"/>
  </r>
  <r>
    <x v="6"/>
    <x v="0"/>
    <x v="0"/>
    <x v="1"/>
    <x v="1"/>
    <s v="Membrane for deblending - H2. use"/>
    <s v="50% Chemical industry (material use), glass-Membrane for deblending - H2. use"/>
    <n v="0.28327160365511439"/>
    <n v="0.15583401179071085"/>
  </r>
  <r>
    <x v="6"/>
    <x v="0"/>
    <x v="1"/>
    <x v="1"/>
    <x v="1"/>
    <s v="Membrane for deblending - Invest."/>
    <s v="50% Chemical industry (material use), glass-Membrane for deblending - Invest."/>
    <n v="3.2336941056519908E-2"/>
    <n v="2.971170473398408E-2"/>
  </r>
  <r>
    <x v="6"/>
    <x v="0"/>
    <x v="1"/>
    <x v="1"/>
    <x v="1"/>
    <s v="Membrane for deblending - electr. demand"/>
    <s v="50% Chemical industry (material use), glass-Membrane for deblending - electr. demand"/>
    <n v="0.28327160365511439"/>
    <n v="0.27688780156351123"/>
  </r>
  <r>
    <x v="6"/>
    <x v="0"/>
    <x v="1"/>
    <x v="1"/>
    <x v="1"/>
    <s v="Membrane for deblending - H2. use"/>
    <s v="50% Chemical industry (material use), glass-Membrane for deblending - H2. use"/>
    <n v="0.28327160365511439"/>
    <n v="0.15583401179071085"/>
  </r>
  <r>
    <x v="6"/>
    <x v="1"/>
    <x v="0"/>
    <x v="2"/>
    <x v="2"/>
    <s v="Membrane for deblending - Invest."/>
    <s v="Gas turbine for power generation (old stock) -Membrane for deblending - Invest."/>
    <n v="1.0808829899723527"/>
    <n v="1.6734855274895113"/>
  </r>
  <r>
    <x v="6"/>
    <x v="1"/>
    <x v="0"/>
    <x v="2"/>
    <x v="2"/>
    <s v="Membrane for deblending - electr. demand"/>
    <s v="Gas turbine for power generation (old stock) -Membrane for deblending - electr. demand"/>
    <n v="0.39558944852587563"/>
    <n v="0.38667445416593871"/>
  </r>
  <r>
    <x v="6"/>
    <x v="1"/>
    <x v="0"/>
    <x v="2"/>
    <x v="2"/>
    <s v="Membrane for deblending - H2. use"/>
    <s v="Gas turbine for power generation (old stock) -Membrane for deblending - H2. use"/>
    <n v="0.39558944852587563"/>
    <n v="0.43524511451502212"/>
  </r>
  <r>
    <x v="6"/>
    <x v="1"/>
    <x v="0"/>
    <x v="3"/>
    <x v="3"/>
    <s v="Membrane for deblending - Invest."/>
    <s v="Gas turbine for gas grid  - inkl. transit-Membrane for deblending - Invest."/>
    <n v="0.14259190878623904"/>
    <n v="0.54141496331018668"/>
  </r>
  <r>
    <x v="6"/>
    <x v="1"/>
    <x v="0"/>
    <x v="3"/>
    <x v="3"/>
    <s v="Membrane for deblending - electr. demand"/>
    <s v="Gas turbine for gas grid  - inkl. transit-Membrane for deblending - electr. demand"/>
    <n v="8.6288939929758238E-2"/>
    <n v="8.7602984700262163E-2"/>
  </r>
  <r>
    <x v="6"/>
    <x v="1"/>
    <x v="0"/>
    <x v="3"/>
    <x v="3"/>
    <s v="Membrane for deblending - H2. use"/>
    <s v="Gas turbine for gas grid  - inkl. transit-Membrane for deblending - H2. use"/>
    <n v="8.6288939929758238E-2"/>
    <n v="9.4938931463059192E-2"/>
  </r>
  <r>
    <x v="6"/>
    <x v="1"/>
    <x v="0"/>
    <x v="0"/>
    <x v="4"/>
    <s v="Membrane for deblending - Invest."/>
    <s v="Gas turbine for storage (cavern + porous)-Membrane for deblending - Invest."/>
    <n v="4.7977153736316031E-2"/>
    <n v="0.18216706088712886"/>
  </r>
  <r>
    <x v="6"/>
    <x v="1"/>
    <x v="0"/>
    <x v="0"/>
    <x v="4"/>
    <s v="Membrane for deblending - electr. demand"/>
    <s v="Gas turbine for storage (cavern + porous)-Membrane for deblending - electr. demand"/>
    <n v="3.9004397905759158E-2"/>
    <n v="3.9598373508384931E-2"/>
  </r>
  <r>
    <x v="6"/>
    <x v="1"/>
    <x v="0"/>
    <x v="0"/>
    <x v="4"/>
    <s v="Membrane for deblending - H2. use"/>
    <s v="Gas turbine for storage (cavern + porous)-Membrane for deblending - H2. use"/>
    <n v="3.9004397905759158E-2"/>
    <n v="4.2914374223940399E-2"/>
  </r>
  <r>
    <x v="6"/>
    <x v="1"/>
    <x v="0"/>
    <x v="1"/>
    <x v="5"/>
    <s v="Calorific value adjustment - Invest."/>
    <s v="50% industrial high temperature application (&gt;500°C without glass)-Calorific value adjustment - Invest."/>
    <n v="0.20470732614950576"/>
    <n v="1.1124794354680934"/>
  </r>
  <r>
    <x v="6"/>
    <x v="1"/>
    <x v="0"/>
    <x v="1"/>
    <x v="5"/>
    <s v="Calorific value adjustment - LPG demand "/>
    <s v="50% industrial high temperature application (&gt;500°C without glass)-Calorific value adjustment - LPG demand "/>
    <n v="1.7932361770696705"/>
    <n v="9.4516007580418115"/>
  </r>
  <r>
    <x v="6"/>
    <x v="1"/>
    <x v="0"/>
    <x v="3"/>
    <x v="6"/>
    <s v="Investment +30% of excisting capacity"/>
    <s v="Instalation of higher gas turbine capacities for compressors - inkl. transit and storage-Investment +30% of excisting capacity"/>
    <n v="1.8866337189732952E-2"/>
    <n v="2.8872106655232623"/>
  </r>
  <r>
    <x v="6"/>
    <x v="1"/>
    <x v="0"/>
    <x v="3"/>
    <x v="6"/>
    <s v="Gas demand +30% of excisting transport losses"/>
    <s v="Instalation of higher gas turbine capacities for compressors - inkl. transit and storage-Gas demand +30% of excisting transport losses"/>
    <n v="3.7588001350655223E-2"/>
    <n v="1.0533995066161379"/>
  </r>
  <r>
    <x v="6"/>
    <x v="1"/>
    <x v="0"/>
    <x v="0"/>
    <x v="7"/>
    <s v="  +3% less energy required"/>
    <s v="Gas pressure regulator storage withdrawal-  +3% less energy required"/>
    <n v="1.7243010515145382E-4"/>
    <n v="-4.8323342866205352E-3"/>
  </r>
  <r>
    <x v="6"/>
    <x v="1"/>
    <x v="0"/>
    <x v="0"/>
    <x v="8"/>
    <s v="  5% of H2"/>
    <s v="H2 losses by drying-  5% of H2"/>
    <n v="1.4626649214659684E-2"/>
    <n v="0.73133246073298419"/>
  </r>
  <r>
    <x v="6"/>
    <x v="1"/>
    <x v="0"/>
    <x v="3"/>
    <x v="9"/>
    <s v="  +3% less energy required"/>
    <s v="Gas pressure regulator &gt;40 to 16bar-  +3% less energy required"/>
    <n v="7.7852713368154456E-4"/>
    <n v="-2.1818135283564879E-2"/>
  </r>
  <r>
    <x v="6"/>
    <x v="1"/>
    <x v="1"/>
    <x v="1"/>
    <x v="5"/>
    <s v="Calorific value adjustment - Invest."/>
    <s v="50% industrial high temperature application (&gt;500°C without glass)-Calorific value adjustment - Invest."/>
    <n v="0.20470732614950576"/>
    <n v="1.1124794354680934"/>
  </r>
  <r>
    <x v="6"/>
    <x v="1"/>
    <x v="1"/>
    <x v="1"/>
    <x v="5"/>
    <s v="Calorific value adjustment - LPG demand "/>
    <s v="50% industrial high temperature application (&gt;500°C without glass)-Calorific value adjustment - LPG demand "/>
    <n v="1.7932361770696705"/>
    <n v="9.4516007580418115"/>
  </r>
  <r>
    <x v="6"/>
    <x v="1"/>
    <x v="0"/>
    <x v="3"/>
    <x v="10"/>
    <s v="Adaptation - Exchange helium"/>
    <s v="gas chromatographs (GC)-Adaptation - Exchange helium"/>
    <n v="1.382987012987013E-2"/>
    <n v="0.10920378534018998"/>
  </r>
  <r>
    <x v="6"/>
    <x v="1"/>
    <x v="1"/>
    <x v="1"/>
    <x v="11"/>
    <s v="Membrane for deblending - Invest."/>
    <s v="Chemical industry (material use), glass-Membrane for deblending - Invest."/>
    <n v="6.4673882113039816E-2"/>
    <n v="4.0708433411253478E-2"/>
  </r>
  <r>
    <x v="6"/>
    <x v="1"/>
    <x v="1"/>
    <x v="1"/>
    <x v="11"/>
    <s v="Membrane for deblending - H2. use"/>
    <s v="Chemical industry (material use), glass-Membrane for deblending - H2. use"/>
    <n v="0.56654320731022878"/>
    <n v="0.3116680235814217"/>
  </r>
  <r>
    <x v="6"/>
    <x v="2"/>
    <x v="0"/>
    <x v="3"/>
    <x v="12"/>
    <s v="Component exchange - 50% Invest."/>
    <s v="compresor gas grid-Component exchange - 50% Invest."/>
    <n v="4.7055329899458882E-2"/>
    <n v="4.2463947112386622"/>
  </r>
  <r>
    <x v="6"/>
    <x v="2"/>
    <x v="0"/>
    <x v="0"/>
    <x v="13"/>
    <s v="Component exchange - 50% Invest."/>
    <s v="compresor storage (cavern + porous)-Component exchange - 50% Invest."/>
    <n v="1.5832460732984291E-2"/>
    <n v="1.4287622181395316"/>
  </r>
  <r>
    <x v="6"/>
    <x v="2"/>
    <x v="0"/>
    <x v="3"/>
    <x v="6"/>
    <s v="Investment +40% of excisting capacity"/>
    <s v="Instalation of higher gas turbine capacities for compressors - inkl. transit and storage-Investment +40% of excisting capacity"/>
    <n v="2.5155116252977269E-2"/>
    <n v="3.8496142206976831"/>
  </r>
  <r>
    <x v="6"/>
    <x v="2"/>
    <x v="0"/>
    <x v="3"/>
    <x v="6"/>
    <s v="Gas demand +40% of excisting transport losses"/>
    <s v="Instalation of higher gas turbine capacities for compressors - inkl. transit and storage-Gas demand +40% of excisting transport losses"/>
    <n v="5.0117335134206957E-2"/>
    <n v="1.4045326754881837"/>
  </r>
  <r>
    <x v="6"/>
    <x v="2"/>
    <x v="0"/>
    <x v="3"/>
    <x v="10"/>
    <s v="Adaptation - Exchange helium"/>
    <s v="gas chromatographs (GC)-Adaptation - Exchange helium"/>
    <n v="1.382987012987013E-2"/>
    <n v="0"/>
  </r>
  <r>
    <x v="6"/>
    <x v="2"/>
    <x v="1"/>
    <x v="2"/>
    <x v="14"/>
    <s v="Membrane for deblending - Invest."/>
    <s v="CHP for power generation-Membrane for deblending - Invest."/>
    <n v="0.84208847518976016"/>
    <n v="2.1073874838501436"/>
  </r>
  <r>
    <x v="6"/>
    <x v="2"/>
    <x v="1"/>
    <x v="2"/>
    <x v="14"/>
    <s v="Membrane for deblending - electr. demand"/>
    <s v="CHP for power generation-Membrane for deblending - electr. demand"/>
    <n v="0.39514909482843669"/>
    <n v="0.38624402426890364"/>
  </r>
  <r>
    <x v="6"/>
    <x v="2"/>
    <x v="1"/>
    <x v="2"/>
    <x v="14"/>
    <s v="Membrane for deblending - H2. use"/>
    <s v="CHP for power generation-Membrane for deblending - H2. use"/>
    <n v="0.39514909482843669"/>
    <n v="0.86952123556379712"/>
  </r>
  <r>
    <x v="6"/>
    <x v="2"/>
    <x v="0"/>
    <x v="0"/>
    <x v="7"/>
    <s v="  +5% less energy required"/>
    <s v="Gas pressure regulator storage withdrawal-  +5% less energy required"/>
    <n v="2.8738350858575635E-4"/>
    <n v="-8.053890477700892E-3"/>
  </r>
  <r>
    <x v="6"/>
    <x v="2"/>
    <x v="0"/>
    <x v="0"/>
    <x v="8"/>
    <s v="  5% of H2"/>
    <s v="H2 losses by drying-  5% of H2"/>
    <n v="1.4626649214659684E-2"/>
    <n v="0.73133246073298419"/>
  </r>
  <r>
    <x v="6"/>
    <x v="2"/>
    <x v="0"/>
    <x v="3"/>
    <x v="9"/>
    <s v=" +5% less energy required"/>
    <s v="Gas pressure regulator &gt;40 to 16bar- +5% less energy required"/>
    <n v="1.2975452228025743E-3"/>
    <n v="-3.636355880594147E-2"/>
  </r>
  <r>
    <x v="6"/>
    <x v="2"/>
    <x v="1"/>
    <x v="4"/>
    <x v="15"/>
    <s v="Exchange Gas pressure regulator - Invest."/>
    <s v="Gas pressure regulator-Exchange Gas pressure regulator - Invest."/>
    <n v="1.4427913881296368"/>
    <n v="4.0473544066620599"/>
  </r>
  <r>
    <x v="6"/>
    <x v="2"/>
    <x v="1"/>
    <x v="4"/>
    <x v="10"/>
    <s v="Additional PCS Analysers for calorific value reconstruction system"/>
    <s v="gas chromatographs (GC)-Additional PCS Analysers for calorific value reconstruction system"/>
    <n v="0.29388402967590782"/>
    <n v="4.6411496550964699"/>
  </r>
  <r>
    <x v="6"/>
    <x v="2"/>
    <x v="1"/>
    <x v="4"/>
    <x v="11"/>
    <s v="Membrane for deblending - Invest."/>
    <s v="Chemical industry (material use), glass-Membrane for deblending - Invest."/>
    <n v="6.4673882113039816E-2"/>
    <n v="6.1719237752545605E-2"/>
  </r>
  <r>
    <x v="6"/>
    <x v="2"/>
    <x v="1"/>
    <x v="4"/>
    <x v="11"/>
    <s v="Membrane for deblending - H2. use"/>
    <s v="Chemical industry (material use), glass-Membrane for deblending - H2. use"/>
    <n v="1.1330864146204576"/>
    <n v="1.2466720943256868"/>
  </r>
  <r>
    <x v="6"/>
    <x v="2"/>
    <x v="1"/>
    <x v="4"/>
    <x v="2"/>
    <s v="Membrane for deblending - Invest."/>
    <s v="Gas turbine for power generation (old stock) -Membrane for deblending - Invest."/>
    <n v="1.0808829899723527"/>
    <n v="1.0315025488061029"/>
  </r>
  <r>
    <x v="6"/>
    <x v="2"/>
    <x v="1"/>
    <x v="4"/>
    <x v="2"/>
    <s v="Membrane for deblending - H2. use"/>
    <s v="Gas turbine for power generation (old stock) -Membrane for deblending - H2. use"/>
    <n v="0.39558944852587563"/>
    <n v="0.43524511451502212"/>
  </r>
  <r>
    <x v="6"/>
    <x v="2"/>
    <x v="1"/>
    <x v="4"/>
    <x v="16"/>
    <s v="Membrane for deblending - Invest."/>
    <s v="Gas turbine for grid and storage-Membrane for deblending - Invest."/>
    <n v="0.19056906252255507"/>
    <n v="0.49482724791920163"/>
  </r>
  <r>
    <x v="6"/>
    <x v="2"/>
    <x v="1"/>
    <x v="4"/>
    <x v="16"/>
    <s v="Membrane for deblending - H2. use"/>
    <s v="Gas turbine for grid and storage-Membrane for deblending - H2. use"/>
    <n v="0.12529333783551738"/>
    <n v="0.13785330568699958"/>
  </r>
  <r>
    <x v="6"/>
    <x v="2"/>
    <x v="1"/>
    <x v="4"/>
    <x v="17"/>
    <s v="Calorific value adjustment - LPG demand "/>
    <s v="industrial high temperature application (&gt;500°C without glass)-Calorific value adjustment - LPG demand "/>
    <n v="3.5864723541393411"/>
    <n v="18.903201516083623"/>
  </r>
  <r>
    <x v="6"/>
    <x v="3"/>
    <x v="1"/>
    <x v="2"/>
    <x v="18"/>
    <s v="new heating boilers - Invest."/>
    <s v="boilers-new heating boilers - Invest."/>
    <n v="237.44244395413386"/>
    <n v="245.21205867135666"/>
  </r>
  <r>
    <x v="6"/>
    <x v="3"/>
    <x v="1"/>
    <x v="5"/>
    <x v="19"/>
    <s v="new heating boilers - Invest."/>
    <s v="…-new heating boilers - Invest."/>
    <n v="0"/>
    <n v="0"/>
  </r>
  <r>
    <x v="6"/>
    <x v="3"/>
    <x v="1"/>
    <x v="5"/>
    <x v="19"/>
    <s v="new heating boilers - Invest."/>
    <s v="…-new heating boilers - Invest."/>
    <n v="0"/>
    <n v="0"/>
  </r>
  <r>
    <x v="7"/>
    <x v="0"/>
    <x v="0"/>
    <x v="0"/>
    <x v="0"/>
    <s v="Desulfurization and Drying - Invest."/>
    <s v="Porous storage-Desulfurization and Drying - Invest."/>
    <n v="0"/>
    <n v="0"/>
  </r>
  <r>
    <x v="7"/>
    <x v="0"/>
    <x v="0"/>
    <x v="1"/>
    <x v="1"/>
    <s v="Membrane for deblending - Invest."/>
    <s v="50% Chemical industry (material use), glass-Membrane for deblending - Invest."/>
    <n v="4.4358632163046183E-3"/>
    <n v="4.0757429063195301E-3"/>
  </r>
  <r>
    <x v="7"/>
    <x v="0"/>
    <x v="0"/>
    <x v="1"/>
    <x v="1"/>
    <s v="Membrane for deblending - electr. demand"/>
    <s v="50% Chemical industry (material use), glass-Membrane for deblending - electr. demand"/>
    <n v="3.8858161774828454E-2"/>
    <n v="3.7982455169530936E-2"/>
  </r>
  <r>
    <x v="7"/>
    <x v="0"/>
    <x v="0"/>
    <x v="1"/>
    <x v="1"/>
    <s v="Membrane for deblending - H2. use"/>
    <s v="50% Chemical industry (material use), glass-Membrane for deblending - H2. use"/>
    <n v="3.8858161774828454E-2"/>
    <n v="2.137673936268069E-2"/>
  </r>
  <r>
    <x v="7"/>
    <x v="0"/>
    <x v="1"/>
    <x v="1"/>
    <x v="1"/>
    <s v="Membrane for deblending - Invest."/>
    <s v="50% Chemical industry (material use), glass-Membrane for deblending - Invest."/>
    <n v="4.4358632163046183E-3"/>
    <n v="4.0757429063195301E-3"/>
  </r>
  <r>
    <x v="7"/>
    <x v="0"/>
    <x v="1"/>
    <x v="1"/>
    <x v="1"/>
    <s v="Membrane for deblending - electr. demand"/>
    <s v="50% Chemical industry (material use), glass-Membrane for deblending - electr. demand"/>
    <n v="3.8858161774828454E-2"/>
    <n v="3.7982455169530936E-2"/>
  </r>
  <r>
    <x v="7"/>
    <x v="0"/>
    <x v="1"/>
    <x v="1"/>
    <x v="1"/>
    <s v="Membrane for deblending - H2. use"/>
    <s v="50% Chemical industry (material use), glass-Membrane for deblending - H2. use"/>
    <n v="3.8858161774828454E-2"/>
    <n v="2.137673936268069E-2"/>
  </r>
  <r>
    <x v="7"/>
    <x v="1"/>
    <x v="0"/>
    <x v="2"/>
    <x v="2"/>
    <s v="Membrane for deblending - Invest."/>
    <s v="Gas turbine for power generation (old stock) -Membrane for deblending - Invest."/>
    <n v="0.38885387479973327"/>
    <n v="0.6020460473730066"/>
  </r>
  <r>
    <x v="7"/>
    <x v="1"/>
    <x v="0"/>
    <x v="2"/>
    <x v="2"/>
    <s v="Membrane for deblending - electr. demand"/>
    <s v="Gas turbine for power generation (old stock) -Membrane for deblending - electr. demand"/>
    <n v="4.8017464802045613E-2"/>
    <n v="4.6935344362575133E-2"/>
  </r>
  <r>
    <x v="7"/>
    <x v="1"/>
    <x v="0"/>
    <x v="2"/>
    <x v="2"/>
    <s v="Membrane for deblending - H2. use"/>
    <s v="Gas turbine for power generation (old stock) -Membrane for deblending - H2. use"/>
    <n v="4.8017464802045613E-2"/>
    <n v="5.2830951493693219E-2"/>
  </r>
  <r>
    <x v="7"/>
    <x v="1"/>
    <x v="0"/>
    <x v="3"/>
    <x v="3"/>
    <s v="Membrane for deblending - Invest."/>
    <s v="Gas turbine for gas grid  - inkl. transit-Membrane for deblending - Invest."/>
    <n v="1.5271521911347993E-2"/>
    <n v="5.7985271013646179E-2"/>
  </r>
  <r>
    <x v="7"/>
    <x v="1"/>
    <x v="0"/>
    <x v="3"/>
    <x v="3"/>
    <s v="Membrane for deblending - electr. demand"/>
    <s v="Gas turbine for gas grid  - inkl. transit-Membrane for deblending - electr. demand"/>
    <n v="9.2415021866336482E-3"/>
    <n v="9.3822357224707074E-3"/>
  </r>
  <r>
    <x v="7"/>
    <x v="1"/>
    <x v="0"/>
    <x v="3"/>
    <x v="3"/>
    <s v="Membrane for deblending - H2. use"/>
    <s v="Gas turbine for gas grid  - inkl. transit-Membrane for deblending - H2. use"/>
    <n v="9.2415021866336482E-3"/>
    <n v="1.0167911941283966E-2"/>
  </r>
  <r>
    <x v="7"/>
    <x v="1"/>
    <x v="0"/>
    <x v="0"/>
    <x v="4"/>
    <s v="Membrane for deblending - Invest."/>
    <s v="Gas turbine for storage (cavern + porous)-Membrane for deblending - Invest."/>
    <n v="0"/>
    <n v="0"/>
  </r>
  <r>
    <x v="7"/>
    <x v="1"/>
    <x v="0"/>
    <x v="0"/>
    <x v="4"/>
    <s v="Membrane for deblending - electr. demand"/>
    <s v="Gas turbine for storage (cavern + porous)-Membrane for deblending - electr. demand"/>
    <n v="0"/>
    <n v="0"/>
  </r>
  <r>
    <x v="7"/>
    <x v="1"/>
    <x v="0"/>
    <x v="0"/>
    <x v="4"/>
    <s v="Membrane for deblending - H2. use"/>
    <s v="Gas turbine for storage (cavern + porous)-Membrane for deblending - H2. use"/>
    <n v="0"/>
    <n v="0"/>
  </r>
  <r>
    <x v="7"/>
    <x v="1"/>
    <x v="0"/>
    <x v="1"/>
    <x v="5"/>
    <s v="Calorific value adjustment - Invest."/>
    <s v="50% industrial high temperature application (&gt;500°C without glass)-Calorific value adjustment - Invest."/>
    <n v="1.2016701127510193E-2"/>
    <n v="6.5304613850302187E-2"/>
  </r>
  <r>
    <x v="7"/>
    <x v="1"/>
    <x v="0"/>
    <x v="1"/>
    <x v="5"/>
    <s v="Calorific value adjustment - LPG demand "/>
    <s v="50% industrial high temperature application (&gt;500°C without glass)-Calorific value adjustment - LPG demand "/>
    <n v="0.10526630187698929"/>
    <n v="0.55482655956820748"/>
  </r>
  <r>
    <x v="7"/>
    <x v="1"/>
    <x v="0"/>
    <x v="3"/>
    <x v="6"/>
    <s v="Investment +30% of excisting capacity"/>
    <s v="Instalation of higher gas turbine capacities for compressors - inkl. transit and storage-Investment +30% of excisting capacity"/>
    <n v="1.5118806692234513E-3"/>
    <n v="0.23137071861282593"/>
  </r>
  <r>
    <x v="7"/>
    <x v="1"/>
    <x v="0"/>
    <x v="3"/>
    <x v="6"/>
    <s v="Gas demand +30% of excisting transport losses"/>
    <s v="Instalation of higher gas turbine capacities for compressors - inkl. transit and storage-Gas demand +30% of excisting transport losses"/>
    <n v="2.7724506559900944E-3"/>
    <n v="7.7697617542696079E-2"/>
  </r>
  <r>
    <x v="7"/>
    <x v="1"/>
    <x v="0"/>
    <x v="0"/>
    <x v="7"/>
    <s v="  +3% less energy required"/>
    <s v="Gas pressure regulator storage withdrawal-  +3% less energy required"/>
    <n v="0"/>
    <n v="0"/>
  </r>
  <r>
    <x v="7"/>
    <x v="1"/>
    <x v="0"/>
    <x v="0"/>
    <x v="8"/>
    <s v="  5% of H2"/>
    <s v="H2 losses by drying-  5% of H2"/>
    <n v="0"/>
    <n v="0"/>
  </r>
  <r>
    <x v="7"/>
    <x v="1"/>
    <x v="0"/>
    <x v="3"/>
    <x v="9"/>
    <s v="  +3% less energy required"/>
    <s v="Gas pressure regulator &gt;40 to 16bar-  +3% less energy required"/>
    <n v="8.4306202815804192E-5"/>
    <n v="-2.3626718436653487E-3"/>
  </r>
  <r>
    <x v="7"/>
    <x v="1"/>
    <x v="1"/>
    <x v="1"/>
    <x v="5"/>
    <s v="Calorific value adjustment - Invest."/>
    <s v="50% industrial high temperature application (&gt;500°C without glass)-Calorific value adjustment - Invest."/>
    <n v="1.2016701127510193E-2"/>
    <n v="6.5304613850302187E-2"/>
  </r>
  <r>
    <x v="7"/>
    <x v="1"/>
    <x v="1"/>
    <x v="1"/>
    <x v="5"/>
    <s v="Calorific value adjustment - LPG demand "/>
    <s v="50% industrial high temperature application (&gt;500°C without glass)-Calorific value adjustment - LPG demand "/>
    <n v="0.10526630187698929"/>
    <n v="0.55482655956820748"/>
  </r>
  <r>
    <x v="7"/>
    <x v="1"/>
    <x v="0"/>
    <x v="3"/>
    <x v="10"/>
    <s v="Adaptation - Exchange helium"/>
    <s v="gas chromatographs (GC)-Adaptation - Exchange helium"/>
    <n v="1.3217532467532468E-2"/>
    <n v="0.10436862853787056"/>
  </r>
  <r>
    <x v="7"/>
    <x v="1"/>
    <x v="1"/>
    <x v="1"/>
    <x v="11"/>
    <s v="Membrane for deblending - Invest."/>
    <s v="Chemical industry (material use), glass-Membrane for deblending - Invest."/>
    <n v="8.8717264326092365E-3"/>
    <n v="5.5842338966677419E-3"/>
  </r>
  <r>
    <x v="7"/>
    <x v="1"/>
    <x v="1"/>
    <x v="1"/>
    <x v="11"/>
    <s v="Membrane for deblending - H2. use"/>
    <s v="Chemical industry (material use), glass-Membrane for deblending - H2. use"/>
    <n v="7.7716323549656907E-2"/>
    <n v="4.275347872536138E-2"/>
  </r>
  <r>
    <x v="7"/>
    <x v="2"/>
    <x v="0"/>
    <x v="3"/>
    <x v="12"/>
    <s v="Component exchange - 50% Invest."/>
    <s v="compresor gas grid-Component exchange - 50% Invest."/>
    <n v="5.039602230744838E-3"/>
    <n v="0.45478674371439354"/>
  </r>
  <r>
    <x v="7"/>
    <x v="2"/>
    <x v="0"/>
    <x v="0"/>
    <x v="13"/>
    <s v="Component exchange - 50% Invest."/>
    <s v="compresor storage (cavern + porous)-Component exchange - 50% Invest."/>
    <n v="0"/>
    <n v="0"/>
  </r>
  <r>
    <x v="7"/>
    <x v="2"/>
    <x v="0"/>
    <x v="3"/>
    <x v="6"/>
    <s v="Investment +40% of excisting capacity"/>
    <s v="Instalation of higher gas turbine capacities for compressors - inkl. transit and storage-Investment +40% of excisting capacity"/>
    <n v="2.0158408922979353E-3"/>
    <n v="0.30849429148376795"/>
  </r>
  <r>
    <x v="7"/>
    <x v="2"/>
    <x v="0"/>
    <x v="3"/>
    <x v="6"/>
    <s v="Gas demand +40% of excisting transport losses"/>
    <s v="Instalation of higher gas turbine capacities for compressors - inkl. transit and storage-Gas demand +40% of excisting transport losses"/>
    <n v="3.6966008746534594E-3"/>
    <n v="0.10359682339026145"/>
  </r>
  <r>
    <x v="7"/>
    <x v="2"/>
    <x v="0"/>
    <x v="3"/>
    <x v="10"/>
    <s v="Adaptation - Exchange helium"/>
    <s v="gas chromatographs (GC)-Adaptation - Exchange helium"/>
    <n v="1.3217532467532468E-2"/>
    <n v="0"/>
  </r>
  <r>
    <x v="7"/>
    <x v="2"/>
    <x v="1"/>
    <x v="2"/>
    <x v="14"/>
    <s v="Membrane for deblending - Invest."/>
    <s v="CHP for power generation-Membrane for deblending - Invest."/>
    <n v="0.20438362934938628"/>
    <n v="0.51148485590864323"/>
  </r>
  <r>
    <x v="7"/>
    <x v="2"/>
    <x v="1"/>
    <x v="2"/>
    <x v="14"/>
    <s v="Membrane for deblending - electr. demand"/>
    <s v="CHP for power generation-Membrane for deblending - electr. demand"/>
    <n v="4.8017464802045613E-2"/>
    <n v="4.6935344362575133E-2"/>
  </r>
  <r>
    <x v="7"/>
    <x v="2"/>
    <x v="1"/>
    <x v="2"/>
    <x v="14"/>
    <s v="Membrane for deblending - H2. use"/>
    <s v="CHP for power generation-Membrane for deblending - H2. use"/>
    <n v="4.8017464802045613E-2"/>
    <n v="0.10566190298738644"/>
  </r>
  <r>
    <x v="7"/>
    <x v="2"/>
    <x v="0"/>
    <x v="0"/>
    <x v="7"/>
    <s v="  +5% less energy required"/>
    <s v="Gas pressure regulator storage withdrawal-  +5% less energy required"/>
    <n v="0"/>
    <n v="0"/>
  </r>
  <r>
    <x v="7"/>
    <x v="2"/>
    <x v="0"/>
    <x v="0"/>
    <x v="8"/>
    <s v="  5% of H2"/>
    <s v="H2 losses by drying-  5% of H2"/>
    <n v="0"/>
    <n v="0"/>
  </r>
  <r>
    <x v="7"/>
    <x v="2"/>
    <x v="0"/>
    <x v="3"/>
    <x v="9"/>
    <s v=" +5% less energy required"/>
    <s v="Gas pressure regulator &gt;40 to 16bar- +5% less energy required"/>
    <n v="1.4051033802634034E-4"/>
    <n v="-3.9377864061089151E-3"/>
  </r>
  <r>
    <x v="7"/>
    <x v="2"/>
    <x v="1"/>
    <x v="4"/>
    <x v="15"/>
    <s v="Exchange Gas pressure regulator - Invest."/>
    <s v="Gas pressure regulator-Exchange Gas pressure regulator - Invest."/>
    <n v="0.1742478894962905"/>
    <n v="0.48880452794954443"/>
  </r>
  <r>
    <x v="7"/>
    <x v="2"/>
    <x v="1"/>
    <x v="4"/>
    <x v="10"/>
    <s v="Additional PCS Analysers for calorific value reconstruction system"/>
    <s v="gas chromatographs (GC)-Additional PCS Analysers for calorific value reconstruction system"/>
    <n v="3.5492776259273717E-2"/>
    <n v="0.56051799233801125"/>
  </r>
  <r>
    <x v="7"/>
    <x v="2"/>
    <x v="1"/>
    <x v="4"/>
    <x v="11"/>
    <s v="Membrane for deblending - Invest."/>
    <s v="Chemical industry (material use), glass-Membrane for deblending - Invest."/>
    <n v="8.8717264326092365E-3"/>
    <n v="8.4664191336575444E-3"/>
  </r>
  <r>
    <x v="7"/>
    <x v="2"/>
    <x v="1"/>
    <x v="4"/>
    <x v="11"/>
    <s v="Membrane for deblending - H2. use"/>
    <s v="Chemical industry (material use), glass-Membrane for deblending - H2. use"/>
    <n v="0.15543264709931381"/>
    <n v="0.17101391490144552"/>
  </r>
  <r>
    <x v="7"/>
    <x v="2"/>
    <x v="1"/>
    <x v="4"/>
    <x v="2"/>
    <s v="Membrane for deblending - Invest."/>
    <s v="Gas turbine for power generation (old stock) -Membrane for deblending - Invest."/>
    <n v="0.38885387479973327"/>
    <n v="0.37108897696624288"/>
  </r>
  <r>
    <x v="7"/>
    <x v="2"/>
    <x v="1"/>
    <x v="4"/>
    <x v="2"/>
    <s v="Membrane for deblending - H2. use"/>
    <s v="Gas turbine for power generation (old stock) -Membrane for deblending - H2. use"/>
    <n v="4.8017464802045613E-2"/>
    <n v="5.2830951493693219E-2"/>
  </r>
  <r>
    <x v="7"/>
    <x v="2"/>
    <x v="1"/>
    <x v="4"/>
    <x v="16"/>
    <s v="Membrane for deblending - Invest."/>
    <s v="Gas turbine for grid and storage-Membrane for deblending - Invest."/>
    <n v="1.5271521911347993E-2"/>
    <n v="3.9653682811373027E-2"/>
  </r>
  <r>
    <x v="7"/>
    <x v="2"/>
    <x v="1"/>
    <x v="4"/>
    <x v="16"/>
    <s v="Membrane for deblending - H2. use"/>
    <s v="Gas turbine for grid and storage-Membrane for deblending - H2. use"/>
    <n v="9.2415021866336482E-3"/>
    <n v="1.0167911941283966E-2"/>
  </r>
  <r>
    <x v="7"/>
    <x v="2"/>
    <x v="1"/>
    <x v="4"/>
    <x v="17"/>
    <s v="Calorific value adjustment - LPG demand "/>
    <s v="industrial high temperature application (&gt;500°C without glass)-Calorific value adjustment - LPG demand "/>
    <n v="0.21053260375397859"/>
    <n v="1.109653119136415"/>
  </r>
  <r>
    <x v="7"/>
    <x v="3"/>
    <x v="1"/>
    <x v="2"/>
    <x v="18"/>
    <s v="new heating boilers - Invest."/>
    <s v="boilers-new heating boilers - Invest."/>
    <n v="17.087910688385122"/>
    <n v="17.647062961921826"/>
  </r>
  <r>
    <x v="7"/>
    <x v="3"/>
    <x v="1"/>
    <x v="5"/>
    <x v="19"/>
    <s v="new heating boilers - Invest."/>
    <s v="…-new heating boilers - Invest."/>
    <n v="0"/>
    <n v="0"/>
  </r>
  <r>
    <x v="7"/>
    <x v="3"/>
    <x v="1"/>
    <x v="5"/>
    <x v="19"/>
    <s v="new heating boilers - Invest."/>
    <s v="…-new heating boilers - Invest."/>
    <n v="0"/>
    <n v="0"/>
  </r>
  <r>
    <x v="8"/>
    <x v="0"/>
    <x v="0"/>
    <x v="0"/>
    <x v="0"/>
    <s v="Desulfurization and Drying - Invest."/>
    <s v="Porous storage-Desulfurization and Drying - Invest."/>
    <n v="0"/>
    <n v="0"/>
  </r>
  <r>
    <x v="8"/>
    <x v="0"/>
    <x v="0"/>
    <x v="1"/>
    <x v="1"/>
    <s v="Membrane for deblending - Invest."/>
    <s v="50% Chemical industry (material use), glass-Membrane for deblending - Invest."/>
    <n v="0.25571498999800918"/>
    <n v="0.23495507090775539"/>
  </r>
  <r>
    <x v="8"/>
    <x v="0"/>
    <x v="0"/>
    <x v="1"/>
    <x v="1"/>
    <s v="Membrane for deblending - electr. demand"/>
    <s v="50% Chemical industry (material use), glass-Membrane for deblending - electr. demand"/>
    <n v="2.2400633123825604"/>
    <n v="2.1895812990978056"/>
  </r>
  <r>
    <x v="8"/>
    <x v="0"/>
    <x v="0"/>
    <x v="1"/>
    <x v="1"/>
    <s v="Membrane for deblending - H2. use"/>
    <s v="50% Chemical industry (material use), glass-Membrane for deblending - H2. use"/>
    <n v="2.2400633123825604"/>
    <n v="1.2323086681811153"/>
  </r>
  <r>
    <x v="8"/>
    <x v="0"/>
    <x v="1"/>
    <x v="1"/>
    <x v="1"/>
    <s v="Membrane for deblending - Invest."/>
    <s v="50% Chemical industry (material use), glass-Membrane for deblending - Invest."/>
    <n v="0.25571498999800918"/>
    <n v="0.23495507090775539"/>
  </r>
  <r>
    <x v="8"/>
    <x v="0"/>
    <x v="1"/>
    <x v="1"/>
    <x v="1"/>
    <s v="Membrane for deblending - electr. demand"/>
    <s v="50% Chemical industry (material use), glass-Membrane for deblending - electr. demand"/>
    <n v="2.2400633123825604"/>
    <n v="2.1895812990978056"/>
  </r>
  <r>
    <x v="8"/>
    <x v="0"/>
    <x v="1"/>
    <x v="1"/>
    <x v="1"/>
    <s v="Membrane for deblending - H2. use"/>
    <s v="50% Chemical industry (material use), glass-Membrane for deblending - H2. use"/>
    <n v="2.2400633123825604"/>
    <n v="1.2323086681811153"/>
  </r>
  <r>
    <x v="8"/>
    <x v="1"/>
    <x v="0"/>
    <x v="2"/>
    <x v="2"/>
    <s v="Membrane for deblending - Invest."/>
    <s v="Gas turbine for power generation (old stock) -Membrane for deblending - Invest."/>
    <n v="8.6245539779266043"/>
    <n v="13.353033026712209"/>
  </r>
  <r>
    <x v="8"/>
    <x v="1"/>
    <x v="0"/>
    <x v="2"/>
    <x v="2"/>
    <s v="Membrane for deblending - electr. demand"/>
    <s v="Gas turbine for power generation (old stock) -Membrane for deblending - electr. demand"/>
    <n v="18.191178488876879"/>
    <n v="17.781222525103654"/>
  </r>
  <r>
    <x v="8"/>
    <x v="1"/>
    <x v="0"/>
    <x v="2"/>
    <x v="2"/>
    <s v="Membrane for deblending - H2. use"/>
    <s v="Gas turbine for power generation (old stock) -Membrane for deblending - H2. use"/>
    <n v="18.191178488876879"/>
    <n v="20.014744058666494"/>
  </r>
  <r>
    <x v="8"/>
    <x v="1"/>
    <x v="0"/>
    <x v="3"/>
    <x v="3"/>
    <s v="Membrane for deblending - Invest."/>
    <s v="Gas turbine for gas grid  - inkl. transit-Membrane for deblending - Invest."/>
    <n v="0.43953923200547634"/>
    <n v="1.6689103834522652"/>
  </r>
  <r>
    <x v="8"/>
    <x v="1"/>
    <x v="0"/>
    <x v="3"/>
    <x v="3"/>
    <s v="Membrane for deblending - electr. demand"/>
    <s v="Gas turbine for gas grid  - inkl. transit-Membrane for deblending - electr. demand"/>
    <n v="0.2659854595547208"/>
    <n v="0.27003599954793989"/>
  </r>
  <r>
    <x v="8"/>
    <x v="1"/>
    <x v="0"/>
    <x v="3"/>
    <x v="3"/>
    <s v="Membrane for deblending - H2. use"/>
    <s v="Gas turbine for gas grid  - inkl. transit-Membrane for deblending - H2. use"/>
    <n v="0.2659854595547208"/>
    <n v="0.29264903862988845"/>
  </r>
  <r>
    <x v="8"/>
    <x v="1"/>
    <x v="0"/>
    <x v="0"/>
    <x v="4"/>
    <s v="Membrane for deblending - Invest."/>
    <s v="Gas turbine for storage (cavern + porous)-Membrane for deblending - Invest."/>
    <n v="0"/>
    <n v="0"/>
  </r>
  <r>
    <x v="8"/>
    <x v="1"/>
    <x v="0"/>
    <x v="0"/>
    <x v="4"/>
    <s v="Membrane for deblending - electr. demand"/>
    <s v="Gas turbine for storage (cavern + porous)-Membrane for deblending - electr. demand"/>
    <n v="0"/>
    <n v="0"/>
  </r>
  <r>
    <x v="8"/>
    <x v="1"/>
    <x v="0"/>
    <x v="0"/>
    <x v="4"/>
    <s v="Membrane for deblending - H2. use"/>
    <s v="Gas turbine for storage (cavern + porous)-Membrane for deblending - H2. use"/>
    <n v="0"/>
    <n v="0"/>
  </r>
  <r>
    <x v="8"/>
    <x v="1"/>
    <x v="0"/>
    <x v="1"/>
    <x v="5"/>
    <s v="Calorific value adjustment - Invest."/>
    <s v="50% industrial high temperature application (&gt;500°C without glass)-Calorific value adjustment - Invest."/>
    <n v="0.30662202350962364"/>
    <n v="1.6663335994479458"/>
  </r>
  <r>
    <x v="8"/>
    <x v="1"/>
    <x v="0"/>
    <x v="1"/>
    <x v="5"/>
    <s v="Calorific value adjustment - LPG demand "/>
    <s v="50% industrial high temperature application (&gt;500°C without glass)-Calorific value adjustment - LPG demand "/>
    <n v="2.6860089259443032"/>
    <n v="14.157133524958946"/>
  </r>
  <r>
    <x v="8"/>
    <x v="1"/>
    <x v="0"/>
    <x v="3"/>
    <x v="6"/>
    <s v="Investment +30% of excisting capacity"/>
    <s v="Instalation of higher gas turbine capacities for compressors - inkl. transit and storage-Investment +30% of excisting capacity"/>
    <n v="4.351438396854216E-2"/>
    <n v="6.6592254889846858"/>
  </r>
  <r>
    <x v="8"/>
    <x v="1"/>
    <x v="0"/>
    <x v="3"/>
    <x v="6"/>
    <s v="Gas demand +30% of excisting transport losses"/>
    <s v="Instalation of higher gas turbine capacities for compressors - inkl. transit and storage-Gas demand +30% of excisting transport losses"/>
    <n v="7.9795637866416233E-2"/>
    <n v="2.236263768707607"/>
  </r>
  <r>
    <x v="8"/>
    <x v="1"/>
    <x v="0"/>
    <x v="0"/>
    <x v="7"/>
    <s v="  +3% less energy required"/>
    <s v="Gas pressure regulator storage withdrawal-  +3% less energy required"/>
    <n v="0"/>
    <n v="0"/>
  </r>
  <r>
    <x v="8"/>
    <x v="1"/>
    <x v="0"/>
    <x v="0"/>
    <x v="8"/>
    <s v="  5% of H2"/>
    <s v="H2 losses by drying-  5% of H2"/>
    <n v="0"/>
    <n v="0"/>
  </r>
  <r>
    <x v="8"/>
    <x v="1"/>
    <x v="0"/>
    <x v="3"/>
    <x v="9"/>
    <s v="  +3% less energy required"/>
    <s v="Gas pressure regulator &gt;40 to 16bar-  +3% less energy required"/>
    <n v="1.8911362976152344E-3"/>
    <n v="-5.2998881857734943E-2"/>
  </r>
  <r>
    <x v="8"/>
    <x v="1"/>
    <x v="1"/>
    <x v="1"/>
    <x v="5"/>
    <s v="Calorific value adjustment - Invest."/>
    <s v="50% industrial high temperature application (&gt;500°C without glass)-Calorific value adjustment - Invest."/>
    <n v="0.30662202350962364"/>
    <n v="1.6663335994479458"/>
  </r>
  <r>
    <x v="8"/>
    <x v="1"/>
    <x v="1"/>
    <x v="1"/>
    <x v="5"/>
    <s v="Calorific value adjustment - LPG demand "/>
    <s v="50% industrial high temperature application (&gt;500°C without glass)-Calorific value adjustment - LPG demand "/>
    <n v="2.6860089259443032"/>
    <n v="14.157133524958946"/>
  </r>
  <r>
    <x v="8"/>
    <x v="1"/>
    <x v="0"/>
    <x v="3"/>
    <x v="10"/>
    <s v="Adaptation - Exchange helium"/>
    <s v="gas chromatographs (GC)-Adaptation - Exchange helium"/>
    <n v="2.1879870129870131E-2"/>
    <n v="0.17276840769263319"/>
  </r>
  <r>
    <x v="8"/>
    <x v="1"/>
    <x v="1"/>
    <x v="1"/>
    <x v="11"/>
    <s v="Membrane for deblending - Invest."/>
    <s v="Chemical industry (material use), glass-Membrane for deblending - Invest."/>
    <n v="0.51142997999601836"/>
    <n v="0.3219153173578998"/>
  </r>
  <r>
    <x v="8"/>
    <x v="1"/>
    <x v="1"/>
    <x v="1"/>
    <x v="11"/>
    <s v="Membrane for deblending - H2. use"/>
    <s v="Chemical industry (material use), glass-Membrane for deblending - H2. use"/>
    <n v="4.4801266247651208"/>
    <n v="2.4646173363622306"/>
  </r>
  <r>
    <x v="8"/>
    <x v="2"/>
    <x v="0"/>
    <x v="3"/>
    <x v="12"/>
    <s v="Component exchange - 50% Invest."/>
    <s v="compresor gas grid-Component exchange - 50% Invest."/>
    <n v="0.1450479465618072"/>
    <n v="13.089501964434621"/>
  </r>
  <r>
    <x v="8"/>
    <x v="2"/>
    <x v="0"/>
    <x v="0"/>
    <x v="13"/>
    <s v="Component exchange - 50% Invest."/>
    <s v="compresor storage (cavern + porous)-Component exchange - 50% Invest."/>
    <n v="0"/>
    <n v="0"/>
  </r>
  <r>
    <x v="8"/>
    <x v="2"/>
    <x v="0"/>
    <x v="3"/>
    <x v="6"/>
    <s v="Investment +40% of excisting capacity"/>
    <s v="Instalation of higher gas turbine capacities for compressors - inkl. transit and storage-Investment +40% of excisting capacity"/>
    <n v="5.8019178624722882E-2"/>
    <n v="8.8789673186462483"/>
  </r>
  <r>
    <x v="8"/>
    <x v="2"/>
    <x v="0"/>
    <x v="3"/>
    <x v="6"/>
    <s v="Gas demand +40% of excisting transport losses"/>
    <s v="Instalation of higher gas turbine capacities for compressors - inkl. transit and storage-Gas demand +40% of excisting transport losses"/>
    <n v="0.10639418382188832"/>
    <n v="2.9816850249434763"/>
  </r>
  <r>
    <x v="8"/>
    <x v="2"/>
    <x v="0"/>
    <x v="3"/>
    <x v="10"/>
    <s v="Adaptation - Exchange helium"/>
    <s v="gas chromatographs (GC)-Adaptation - Exchange helium"/>
    <n v="2.1879870129870131E-2"/>
    <n v="0"/>
  </r>
  <r>
    <x v="8"/>
    <x v="2"/>
    <x v="1"/>
    <x v="2"/>
    <x v="14"/>
    <s v="Membrane for deblending - Invest."/>
    <s v="CHP for power generation-Membrane for deblending - Invest."/>
    <n v="1.4736388010201307"/>
    <n v="3.6878879790938135"/>
  </r>
  <r>
    <x v="8"/>
    <x v="2"/>
    <x v="1"/>
    <x v="2"/>
    <x v="14"/>
    <s v="Membrane for deblending - electr. demand"/>
    <s v="CHP for power generation-Membrane for deblending - electr. demand"/>
    <n v="1.1780680498679874"/>
    <n v="1.151519136444408"/>
  </r>
  <r>
    <x v="8"/>
    <x v="2"/>
    <x v="1"/>
    <x v="2"/>
    <x v="14"/>
    <s v="Membrane for deblending - H2. use"/>
    <s v="CHP for power generation-Membrane for deblending - H2. use"/>
    <n v="1.1780680498679874"/>
    <n v="2.5923257821055961"/>
  </r>
  <r>
    <x v="8"/>
    <x v="2"/>
    <x v="0"/>
    <x v="0"/>
    <x v="7"/>
    <s v="  +5% less energy required"/>
    <s v="Gas pressure regulator storage withdrawal-  +5% less energy required"/>
    <n v="0"/>
    <n v="0"/>
  </r>
  <r>
    <x v="8"/>
    <x v="2"/>
    <x v="0"/>
    <x v="0"/>
    <x v="8"/>
    <s v="  5% of H2"/>
    <s v="H2 losses by drying-  5% of H2"/>
    <n v="0"/>
    <n v="0"/>
  </r>
  <r>
    <x v="8"/>
    <x v="2"/>
    <x v="0"/>
    <x v="3"/>
    <x v="9"/>
    <s v=" +5% less energy required"/>
    <s v="Gas pressure regulator &gt;40 to 16bar- +5% less energy required"/>
    <n v="3.1518938293587243E-3"/>
    <n v="-8.8331469762891579E-2"/>
  </r>
  <r>
    <x v="8"/>
    <x v="2"/>
    <x v="1"/>
    <x v="4"/>
    <x v="15"/>
    <s v="Exchange Gas pressure regulator - Invest."/>
    <s v="Gas pressure regulator-Exchange Gas pressure regulator - Invest."/>
    <n v="0.4770792463881296"/>
    <n v="1.3383146074216214"/>
  </r>
  <r>
    <x v="8"/>
    <x v="2"/>
    <x v="1"/>
    <x v="4"/>
    <x v="10"/>
    <s v="Additional PCS Analysers for calorific value reconstruction system"/>
    <s v="gas chromatographs (GC)-Additional PCS Analysers for calorific value reconstruction system"/>
    <n v="9.7176884029675906E-2"/>
    <n v="1.5346613502443522"/>
  </r>
  <r>
    <x v="8"/>
    <x v="2"/>
    <x v="1"/>
    <x v="4"/>
    <x v="11"/>
    <s v="Membrane for deblending - Invest."/>
    <s v="Chemical industry (material use), glass-Membrane for deblending - Invest."/>
    <n v="0.51142997999601836"/>
    <n v="0.48806515857488042"/>
  </r>
  <r>
    <x v="8"/>
    <x v="2"/>
    <x v="1"/>
    <x v="4"/>
    <x v="11"/>
    <s v="Membrane for deblending - H2. use"/>
    <s v="Chemical industry (material use), glass-Membrane for deblending - H2. use"/>
    <n v="8.9602532495302416"/>
    <n v="9.8584693454489223"/>
  </r>
  <r>
    <x v="8"/>
    <x v="2"/>
    <x v="1"/>
    <x v="4"/>
    <x v="2"/>
    <s v="Membrane for deblending - Invest."/>
    <s v="Gas turbine for power generation (old stock) -Membrane for deblending - Invest."/>
    <n v="8.6245539779266043"/>
    <n v="8.2305388215746262"/>
  </r>
  <r>
    <x v="8"/>
    <x v="2"/>
    <x v="1"/>
    <x v="4"/>
    <x v="2"/>
    <s v="Membrane for deblending - H2. use"/>
    <s v="Gas turbine for power generation (old stock) -Membrane for deblending - H2. use"/>
    <n v="18.191178488876879"/>
    <n v="20.014744058666494"/>
  </r>
  <r>
    <x v="8"/>
    <x v="2"/>
    <x v="1"/>
    <x v="4"/>
    <x v="16"/>
    <s v="Membrane for deblending - Invest."/>
    <s v="Gas turbine for grid and storage-Membrane for deblending - Invest."/>
    <n v="0.43953923200547634"/>
    <n v="1.1412974679457599"/>
  </r>
  <r>
    <x v="8"/>
    <x v="2"/>
    <x v="1"/>
    <x v="4"/>
    <x v="16"/>
    <s v="Membrane for deblending - H2. use"/>
    <s v="Gas turbine for grid and storage-Membrane for deblending - H2. use"/>
    <n v="0.2659854595547208"/>
    <n v="0.29264903862988845"/>
  </r>
  <r>
    <x v="8"/>
    <x v="2"/>
    <x v="1"/>
    <x v="4"/>
    <x v="17"/>
    <s v="Calorific value adjustment - LPG demand "/>
    <s v="industrial high temperature application (&gt;500°C without glass)-Calorific value adjustment - LPG demand "/>
    <n v="5.3720178518886064"/>
    <n v="28.314267049917891"/>
  </r>
  <r>
    <x v="8"/>
    <x v="3"/>
    <x v="1"/>
    <x v="2"/>
    <x v="18"/>
    <s v="new heating boilers - Invest."/>
    <s v="boilers-new heating boilers - Invest."/>
    <n v="320.02728981875123"/>
    <n v="330.49925388499457"/>
  </r>
  <r>
    <x v="8"/>
    <x v="3"/>
    <x v="1"/>
    <x v="5"/>
    <x v="19"/>
    <s v="new heating boilers - Invest."/>
    <s v="…-new heating boilers - Invest."/>
    <n v="0"/>
    <n v="0"/>
  </r>
  <r>
    <x v="8"/>
    <x v="3"/>
    <x v="1"/>
    <x v="5"/>
    <x v="19"/>
    <s v="new heating boilers - Invest."/>
    <s v="…-new heating boilers - Invest."/>
    <n v="0"/>
    <n v="0"/>
  </r>
  <r>
    <x v="9"/>
    <x v="0"/>
    <x v="0"/>
    <x v="0"/>
    <x v="0"/>
    <s v="Desulfurization and Drying - Invest."/>
    <s v="Porous storage-Desulfurization and Drying - Invest."/>
    <n v="0.84227748691099469"/>
    <n v="4.9231689041918028"/>
  </r>
  <r>
    <x v="9"/>
    <x v="0"/>
    <x v="0"/>
    <x v="1"/>
    <x v="1"/>
    <s v="Membrane for deblending - Invest."/>
    <s v="50% Chemical industry (material use), glass-Membrane for deblending - Invest."/>
    <n v="0.73717345416238078"/>
    <n v="0.67732689896429443"/>
  </r>
  <r>
    <x v="9"/>
    <x v="0"/>
    <x v="0"/>
    <x v="1"/>
    <x v="1"/>
    <s v="Membrane for deblending - electr. demand"/>
    <s v="50% Chemical industry (material use), glass-Membrane for deblending - electr. demand"/>
    <n v="6.4576394584624559"/>
    <n v="6.3121102499225739"/>
  </r>
  <r>
    <x v="9"/>
    <x v="0"/>
    <x v="0"/>
    <x v="1"/>
    <x v="1"/>
    <s v="Membrane for deblending - H2. use"/>
    <s v="50% Chemical industry (material use), glass-Membrane for deblending - H2. use"/>
    <n v="6.4576394584624559"/>
    <n v="3.5524911446309355"/>
  </r>
  <r>
    <x v="9"/>
    <x v="0"/>
    <x v="1"/>
    <x v="1"/>
    <x v="1"/>
    <s v="Membrane for deblending - Invest."/>
    <s v="50% Chemical industry (material use), glass-Membrane for deblending - Invest."/>
    <n v="0.73717345416238078"/>
    <n v="0.67732689896429443"/>
  </r>
  <r>
    <x v="9"/>
    <x v="0"/>
    <x v="1"/>
    <x v="1"/>
    <x v="1"/>
    <s v="Membrane for deblending - electr. demand"/>
    <s v="50% Chemical industry (material use), glass-Membrane for deblending - electr. demand"/>
    <n v="6.4576394584624559"/>
    <n v="6.3121102499225739"/>
  </r>
  <r>
    <x v="9"/>
    <x v="0"/>
    <x v="1"/>
    <x v="1"/>
    <x v="1"/>
    <s v="Membrane for deblending - H2. use"/>
    <s v="50% Chemical industry (material use), glass-Membrane for deblending - H2. use"/>
    <n v="6.4576394584624559"/>
    <n v="3.5524911446309355"/>
  </r>
  <r>
    <x v="9"/>
    <x v="1"/>
    <x v="0"/>
    <x v="2"/>
    <x v="2"/>
    <s v="Membrane for deblending - Invest."/>
    <s v="Gas turbine for power generation (old stock) -Membrane for deblending - Invest."/>
    <n v="52.578300069044381"/>
    <n v="81.404763551508168"/>
  </r>
  <r>
    <x v="9"/>
    <x v="1"/>
    <x v="0"/>
    <x v="2"/>
    <x v="2"/>
    <s v="Membrane for deblending - electr. demand"/>
    <s v="Gas turbine for power generation (old stock) -Membrane for deblending - electr. demand"/>
    <n v="26.659939241537877"/>
    <n v="26.059131487791571"/>
  </r>
  <r>
    <x v="9"/>
    <x v="1"/>
    <x v="0"/>
    <x v="2"/>
    <x v="2"/>
    <s v="Membrane for deblending - H2. use"/>
    <s v="Gas turbine for power generation (old stock) -Membrane for deblending - H2. use"/>
    <n v="26.659939241537877"/>
    <n v="29.332451488244612"/>
  </r>
  <r>
    <x v="9"/>
    <x v="1"/>
    <x v="0"/>
    <x v="3"/>
    <x v="3"/>
    <s v="Membrane for deblending - Invest."/>
    <s v="Gas turbine for gas grid  - inkl. transit-Membrane for deblending - Invest."/>
    <n v="1.5031800765076051"/>
    <n v="5.7075060772979107"/>
  </r>
  <r>
    <x v="9"/>
    <x v="1"/>
    <x v="0"/>
    <x v="3"/>
    <x v="3"/>
    <s v="Membrane for deblending - electr. demand"/>
    <s v="Gas turbine for gas grid  - inkl. transit-Membrane for deblending - electr. demand"/>
    <n v="0.90964358657839717"/>
    <n v="0.92349602698314426"/>
  </r>
  <r>
    <x v="9"/>
    <x v="1"/>
    <x v="0"/>
    <x v="3"/>
    <x v="3"/>
    <s v="Membrane for deblending - H2. use"/>
    <s v="Gas turbine for gas grid  - inkl. transit-Membrane for deblending - H2. use"/>
    <n v="0.90964358657839717"/>
    <n v="1.0008303519811217"/>
  </r>
  <r>
    <x v="9"/>
    <x v="1"/>
    <x v="0"/>
    <x v="0"/>
    <x v="4"/>
    <s v="Membrane for deblending - Invest."/>
    <s v="Gas turbine for storage (cavern + porous)-Membrane for deblending - Invest."/>
    <n v="6.0114231318419802E-2"/>
    <n v="0.22825098998059901"/>
  </r>
  <r>
    <x v="9"/>
    <x v="1"/>
    <x v="0"/>
    <x v="0"/>
    <x v="4"/>
    <s v="Membrane for deblending - electr. demand"/>
    <s v="Gas turbine for storage (cavern + porous)-Membrane for deblending - electr. demand"/>
    <n v="0.12053403141361255"/>
    <n v="0.12236957503920055"/>
  </r>
  <r>
    <x v="9"/>
    <x v="1"/>
    <x v="0"/>
    <x v="0"/>
    <x v="4"/>
    <s v="Membrane for deblending - H2. use"/>
    <s v="Gas turbine for storage (cavern + porous)-Membrane for deblending - H2. use"/>
    <n v="0.12053403141361255"/>
    <n v="0.13261690497830234"/>
  </r>
  <r>
    <x v="9"/>
    <x v="1"/>
    <x v="0"/>
    <x v="1"/>
    <x v="5"/>
    <s v="Calorific value adjustment - Invest."/>
    <s v="50% industrial high temperature application (&gt;500°C without glass)-Calorific value adjustment - Invest."/>
    <n v="2.330924355559858"/>
    <n v="12.667379619321556"/>
  </r>
  <r>
    <x v="9"/>
    <x v="1"/>
    <x v="0"/>
    <x v="1"/>
    <x v="5"/>
    <s v="Calorific value adjustment - LPG demand "/>
    <s v="50% industrial high temperature application (&gt;500°C without glass)-Calorific value adjustment - LPG demand "/>
    <n v="20.418897354704356"/>
    <n v="107.62177798100689"/>
  </r>
  <r>
    <x v="9"/>
    <x v="1"/>
    <x v="0"/>
    <x v="3"/>
    <x v="6"/>
    <s v="Investment +30% of excisting capacity"/>
    <s v="Instalation of higher gas turbine capacities for compressors - inkl. transit and storage-Investment +30% of excisting capacity"/>
    <n v="0.15476613647477647"/>
    <n v="23.684641878179445"/>
  </r>
  <r>
    <x v="9"/>
    <x v="1"/>
    <x v="0"/>
    <x v="3"/>
    <x v="6"/>
    <s v="Gas demand +30% of excisting transport losses"/>
    <s v="Instalation of higher gas turbine capacities for compressors - inkl. transit and storage-Gas demand +30% of excisting transport losses"/>
    <n v="0.30905328539760291"/>
    <n v="8.6611835335122525"/>
  </r>
  <r>
    <x v="9"/>
    <x v="1"/>
    <x v="0"/>
    <x v="0"/>
    <x v="7"/>
    <s v="  +3% less energy required"/>
    <s v="Gas pressure regulator storage withdrawal-  +3% less energy required"/>
    <n v="5.3285518625860006E-4"/>
    <n v="-1.4933206612031661E-2"/>
  </r>
  <r>
    <x v="9"/>
    <x v="1"/>
    <x v="0"/>
    <x v="0"/>
    <x v="8"/>
    <s v="  5% of H2"/>
    <s v="H2 losses by drying-  5% of H2"/>
    <n v="4.5200261780104715E-2"/>
    <n v="2.2600130890052359"/>
  </r>
  <r>
    <x v="9"/>
    <x v="1"/>
    <x v="0"/>
    <x v="3"/>
    <x v="9"/>
    <s v="  +3% less energy required"/>
    <s v="Gas pressure regulator &gt;40 to 16bar-  +3% less energy required"/>
    <n v="4.8663932783609126E-3"/>
    <n v="-0.1363801238220429"/>
  </r>
  <r>
    <x v="9"/>
    <x v="1"/>
    <x v="1"/>
    <x v="1"/>
    <x v="5"/>
    <s v="Calorific value adjustment - Invest."/>
    <s v="50% industrial high temperature application (&gt;500°C without glass)-Calorific value adjustment - Invest."/>
    <n v="2.330924355559858"/>
    <n v="12.667379619321556"/>
  </r>
  <r>
    <x v="9"/>
    <x v="1"/>
    <x v="1"/>
    <x v="1"/>
    <x v="5"/>
    <s v="Calorific value adjustment - LPG demand "/>
    <s v="50% industrial high temperature application (&gt;500°C without glass)-Calorific value adjustment - LPG demand "/>
    <n v="20.418897354704356"/>
    <n v="107.62177798100689"/>
  </r>
  <r>
    <x v="9"/>
    <x v="1"/>
    <x v="0"/>
    <x v="3"/>
    <x v="10"/>
    <s v="Adaptation - Exchange helium"/>
    <s v="gas chromatographs (GC)-Adaptation - Exchange helium"/>
    <n v="0.36934415584415586"/>
    <n v="2.9164250663746203"/>
  </r>
  <r>
    <x v="9"/>
    <x v="1"/>
    <x v="1"/>
    <x v="1"/>
    <x v="11"/>
    <s v="Membrane for deblending - Invest."/>
    <s v="Chemical industry (material use), glass-Membrane for deblending - Invest."/>
    <n v="1.4743469083247616"/>
    <n v="0.9280153128541645"/>
  </r>
  <r>
    <x v="9"/>
    <x v="1"/>
    <x v="1"/>
    <x v="1"/>
    <x v="11"/>
    <s v="Membrane for deblending - H2. use"/>
    <s v="Chemical industry (material use), glass-Membrane for deblending - H2. use"/>
    <n v="12.915278916924912"/>
    <n v="7.104982289261871"/>
  </r>
  <r>
    <x v="9"/>
    <x v="2"/>
    <x v="0"/>
    <x v="3"/>
    <x v="12"/>
    <s v="Component exchange - 50% Invest."/>
    <s v="compresor gas grid-Component exchange - 50% Invest."/>
    <n v="0.49604942524750972"/>
    <n v="44.764783508790714"/>
  </r>
  <r>
    <x v="9"/>
    <x v="2"/>
    <x v="0"/>
    <x v="0"/>
    <x v="13"/>
    <s v="Component exchange - 50% Invest."/>
    <s v="compresor storage (cavern + porous)-Component exchange - 50% Invest."/>
    <n v="1.9837696335078536E-2"/>
    <n v="1.7902050411807826"/>
  </r>
  <r>
    <x v="9"/>
    <x v="2"/>
    <x v="0"/>
    <x v="3"/>
    <x v="6"/>
    <s v="Investment +40% of excisting capacity"/>
    <s v="Instalation of higher gas turbine capacities for compressors - inkl. transit and storage-Investment +40% of excisting capacity"/>
    <n v="0.20635484863303533"/>
    <n v="31.579522504239268"/>
  </r>
  <r>
    <x v="9"/>
    <x v="2"/>
    <x v="0"/>
    <x v="3"/>
    <x v="6"/>
    <s v="Gas demand +40% of excisting transport losses"/>
    <s v="Instalation of higher gas turbine capacities for compressors - inkl. transit and storage-Gas demand +40% of excisting transport losses"/>
    <n v="0.41207104719680393"/>
    <n v="11.548244711349673"/>
  </r>
  <r>
    <x v="9"/>
    <x v="2"/>
    <x v="0"/>
    <x v="3"/>
    <x v="10"/>
    <s v="Adaptation - Exchange helium"/>
    <s v="gas chromatographs (GC)-Adaptation - Exchange helium"/>
    <n v="0.36934415584415586"/>
    <n v="0"/>
  </r>
  <r>
    <x v="9"/>
    <x v="2"/>
    <x v="1"/>
    <x v="2"/>
    <x v="14"/>
    <s v="Membrane for deblending - Invest."/>
    <s v="CHP for power generation-Membrane for deblending - Invest."/>
    <n v="4.2233672822098258"/>
    <n v="10.569282934581851"/>
  </r>
  <r>
    <x v="9"/>
    <x v="2"/>
    <x v="1"/>
    <x v="2"/>
    <x v="14"/>
    <s v="Membrane for deblending - electr. demand"/>
    <s v="CHP for power generation-Membrane for deblending - electr. demand"/>
    <n v="5.9076893768116268"/>
    <n v="5.77455383017156"/>
  </r>
  <r>
    <x v="9"/>
    <x v="2"/>
    <x v="1"/>
    <x v="2"/>
    <x v="14"/>
    <s v="Membrane for deblending - H2. use"/>
    <s v="CHP for power generation-Membrane for deblending - H2. use"/>
    <n v="5.9076893768116268"/>
    <n v="12.999805474646612"/>
  </r>
  <r>
    <x v="9"/>
    <x v="2"/>
    <x v="0"/>
    <x v="0"/>
    <x v="7"/>
    <s v="  +5% less energy required"/>
    <s v="Gas pressure regulator storage withdrawal-  +5% less energy required"/>
    <n v="8.8809197709766681E-4"/>
    <n v="-2.4888677686719436E-2"/>
  </r>
  <r>
    <x v="9"/>
    <x v="2"/>
    <x v="0"/>
    <x v="0"/>
    <x v="8"/>
    <s v="  5% of H2"/>
    <s v="H2 losses by drying-  5% of H2"/>
    <n v="4.5200261780104715E-2"/>
    <n v="2.2600130890052359"/>
  </r>
  <r>
    <x v="9"/>
    <x v="2"/>
    <x v="0"/>
    <x v="3"/>
    <x v="9"/>
    <s v=" +5% less energy required"/>
    <s v="Gas pressure regulator &gt;40 to 16bar- +5% less energy required"/>
    <n v="8.1106554639348554E-3"/>
    <n v="-0.22730020637007153"/>
  </r>
  <r>
    <x v="9"/>
    <x v="2"/>
    <x v="1"/>
    <x v="4"/>
    <x v="15"/>
    <s v="Exchange Gas pressure regulator - Invest."/>
    <s v="Gas pressure regulator-Exchange Gas pressure regulator - Invest."/>
    <n v="6.8928126571651696"/>
    <n v="19.335890075167839"/>
  </r>
  <r>
    <x v="9"/>
    <x v="2"/>
    <x v="1"/>
    <x v="4"/>
    <x v="10"/>
    <s v="Additional PCS Analysers for calorific value reconstruction system"/>
    <s v="gas chromatographs (GC)-Additional PCS Analysers for calorific value reconstruction system"/>
    <n v="1.404005857087075"/>
    <n v="22.172696170523793"/>
  </r>
  <r>
    <x v="9"/>
    <x v="2"/>
    <x v="1"/>
    <x v="4"/>
    <x v="11"/>
    <s v="Membrane for deblending - Invest."/>
    <s v="Chemical industry (material use), glass-Membrane for deblending - Invest."/>
    <n v="1.4743469083247616"/>
    <n v="1.4069909581982494"/>
  </r>
  <r>
    <x v="9"/>
    <x v="2"/>
    <x v="1"/>
    <x v="4"/>
    <x v="11"/>
    <s v="Membrane for deblending - H2. use"/>
    <s v="Chemical industry (material use), glass-Membrane for deblending - H2. use"/>
    <n v="25.830557833849824"/>
    <n v="28.419929157047484"/>
  </r>
  <r>
    <x v="9"/>
    <x v="2"/>
    <x v="1"/>
    <x v="4"/>
    <x v="2"/>
    <s v="Membrane for deblending - Invest."/>
    <s v="Gas turbine for power generation (old stock) -Membrane for deblending - Invest."/>
    <n v="52.578300069044381"/>
    <n v="50.176245751169247"/>
  </r>
  <r>
    <x v="9"/>
    <x v="2"/>
    <x v="1"/>
    <x v="4"/>
    <x v="2"/>
    <s v="Membrane for deblending - H2. use"/>
    <s v="Gas turbine for power generation (old stock) -Membrane for deblending - H2. use"/>
    <n v="26.659939241537877"/>
    <n v="29.332451488244612"/>
  </r>
  <r>
    <x v="9"/>
    <x v="2"/>
    <x v="1"/>
    <x v="4"/>
    <x v="16"/>
    <s v="Membrane for deblending - Invest."/>
    <s v="Gas turbine for grid and storage-Membrane for deblending - Invest."/>
    <n v="1.5632943078260249"/>
    <n v="4.0592140706876245"/>
  </r>
  <r>
    <x v="9"/>
    <x v="2"/>
    <x v="1"/>
    <x v="4"/>
    <x v="16"/>
    <s v="Membrane for deblending - H2. use"/>
    <s v="Gas turbine for grid and storage-Membrane for deblending - H2. use"/>
    <n v="1.0301776179920097"/>
    <n v="1.1334472569594238"/>
  </r>
  <r>
    <x v="9"/>
    <x v="2"/>
    <x v="1"/>
    <x v="4"/>
    <x v="17"/>
    <s v="Calorific value adjustment - LPG demand "/>
    <s v="industrial high temperature application (&gt;500°C without glass)-Calorific value adjustment - LPG demand "/>
    <n v="40.837794709408712"/>
    <n v="215.24355596201377"/>
  </r>
  <r>
    <x v="9"/>
    <x v="3"/>
    <x v="1"/>
    <x v="2"/>
    <x v="18"/>
    <s v="new heating boilers - Invest."/>
    <s v="boilers-new heating boilers - Invest."/>
    <n v="1862.0252329959526"/>
    <n v="1922.9546035549927"/>
  </r>
  <r>
    <x v="9"/>
    <x v="3"/>
    <x v="1"/>
    <x v="5"/>
    <x v="19"/>
    <s v="new heating boilers - Invest."/>
    <s v="…-new heating boilers - Invest."/>
    <n v="0"/>
    <n v="0"/>
  </r>
  <r>
    <x v="9"/>
    <x v="3"/>
    <x v="1"/>
    <x v="5"/>
    <x v="19"/>
    <s v="new heating boilers - Invest."/>
    <s v="…-new heating boilers - Invest."/>
    <n v="0"/>
    <n v="0"/>
  </r>
  <r>
    <x v="10"/>
    <x v="0"/>
    <x v="0"/>
    <x v="0"/>
    <x v="0"/>
    <s v="Desulfurization and Drying - Invest."/>
    <s v="Porous storage-Desulfurization and Drying - Invest."/>
    <n v="0"/>
    <n v="0"/>
  </r>
  <r>
    <x v="10"/>
    <x v="0"/>
    <x v="0"/>
    <x v="1"/>
    <x v="1"/>
    <s v="Membrane for deblending - Invest."/>
    <s v="50% Chemical industry (material use), glass-Membrane for deblending - Invest."/>
    <n v="2.2698542651432372E-2"/>
    <n v="2.085578830639347E-2"/>
  </r>
  <r>
    <x v="10"/>
    <x v="0"/>
    <x v="0"/>
    <x v="1"/>
    <x v="1"/>
    <s v="Membrane for deblending - electr. demand"/>
    <s v="50% Chemical industry (material use), glass-Membrane for deblending - electr. demand"/>
    <n v="0.19883923362654757"/>
    <n v="0.19435819740851784"/>
  </r>
  <r>
    <x v="10"/>
    <x v="0"/>
    <x v="0"/>
    <x v="1"/>
    <x v="1"/>
    <s v="Membrane for deblending - H2. use"/>
    <s v="50% Chemical industry (material use), glass-Membrane for deblending - H2. use"/>
    <n v="0.19883923362654757"/>
    <n v="0.10938588646937214"/>
  </r>
  <r>
    <x v="10"/>
    <x v="0"/>
    <x v="1"/>
    <x v="1"/>
    <x v="1"/>
    <s v="Membrane for deblending - Invest."/>
    <s v="50% Chemical industry (material use), glass-Membrane for deblending - Invest."/>
    <n v="2.2698542651432372E-2"/>
    <n v="2.085578830639347E-2"/>
  </r>
  <r>
    <x v="10"/>
    <x v="0"/>
    <x v="1"/>
    <x v="1"/>
    <x v="1"/>
    <s v="Membrane for deblending - electr. demand"/>
    <s v="50% Chemical industry (material use), glass-Membrane for deblending - electr. demand"/>
    <n v="0.19883923362654757"/>
    <n v="0.19435819740851784"/>
  </r>
  <r>
    <x v="10"/>
    <x v="0"/>
    <x v="1"/>
    <x v="1"/>
    <x v="1"/>
    <s v="Membrane for deblending - H2. use"/>
    <s v="50% Chemical industry (material use), glass-Membrane for deblending - H2. use"/>
    <n v="0.19883923362654757"/>
    <n v="0.10938588646937214"/>
  </r>
  <r>
    <x v="10"/>
    <x v="1"/>
    <x v="0"/>
    <x v="2"/>
    <x v="2"/>
    <s v="Membrane for deblending - Invest."/>
    <s v="Gas turbine for power generation (old stock) -Membrane for deblending - Invest."/>
    <n v="1.5418811406433697"/>
    <n v="2.3872295131980006"/>
  </r>
  <r>
    <x v="10"/>
    <x v="1"/>
    <x v="0"/>
    <x v="2"/>
    <x v="2"/>
    <s v="Membrane for deblending - electr. demand"/>
    <s v="Gas turbine for power generation (old stock) -Membrane for deblending - electr. demand"/>
    <n v="4.7083249040266955"/>
    <n v="4.6022182064882173"/>
  </r>
  <r>
    <x v="10"/>
    <x v="1"/>
    <x v="0"/>
    <x v="2"/>
    <x v="2"/>
    <s v="Membrane for deblending - H2. use"/>
    <s v="Gas turbine for power generation (old stock) -Membrane for deblending - H2. use"/>
    <n v="4.7083249040266955"/>
    <n v="5.1803085741125017"/>
  </r>
  <r>
    <x v="10"/>
    <x v="1"/>
    <x v="0"/>
    <x v="3"/>
    <x v="3"/>
    <s v="Membrane for deblending - Invest."/>
    <s v="Gas turbine for gas grid  - inkl. transit-Membrane for deblending - Invest."/>
    <n v="0.14942471828303736"/>
    <n v="0.56735882881072042"/>
  </r>
  <r>
    <x v="10"/>
    <x v="1"/>
    <x v="0"/>
    <x v="3"/>
    <x v="3"/>
    <s v="Membrane for deblending - electr. demand"/>
    <s v="Gas turbine for gas grid  - inkl. transit-Membrane for deblending - electr. demand"/>
    <n v="9.042378806552856E-2"/>
    <n v="9.1800800066526453E-2"/>
  </r>
  <r>
    <x v="10"/>
    <x v="1"/>
    <x v="0"/>
    <x v="3"/>
    <x v="3"/>
    <s v="Membrane for deblending - H2. use"/>
    <s v="Gas turbine for gas grid  - inkl. transit-Membrane for deblending - H2. use"/>
    <n v="9.042378806552856E-2"/>
    <n v="9.9488275377720911E-2"/>
  </r>
  <r>
    <x v="10"/>
    <x v="1"/>
    <x v="0"/>
    <x v="0"/>
    <x v="4"/>
    <s v="Membrane for deblending - Invest."/>
    <s v="Gas turbine for storage (cavern + porous)-Membrane for deblending - Invest."/>
    <n v="0"/>
    <n v="0"/>
  </r>
  <r>
    <x v="10"/>
    <x v="1"/>
    <x v="0"/>
    <x v="0"/>
    <x v="4"/>
    <s v="Membrane for deblending - electr. demand"/>
    <s v="Gas turbine for storage (cavern + porous)-Membrane for deblending - electr. demand"/>
    <n v="0"/>
    <n v="0"/>
  </r>
  <r>
    <x v="10"/>
    <x v="1"/>
    <x v="0"/>
    <x v="0"/>
    <x v="4"/>
    <s v="Membrane for deblending - H2. use"/>
    <s v="Gas turbine for storage (cavern + porous)-Membrane for deblending - H2. use"/>
    <n v="0"/>
    <n v="0"/>
  </r>
  <r>
    <x v="10"/>
    <x v="1"/>
    <x v="0"/>
    <x v="1"/>
    <x v="5"/>
    <s v="Calorific value adjustment - Invest."/>
    <s v="50% industrial high temperature application (&gt;500°C without glass)-Calorific value adjustment - Invest."/>
    <n v="0.11172652854773599"/>
    <n v="0.60717643937578847"/>
  </r>
  <r>
    <x v="10"/>
    <x v="1"/>
    <x v="0"/>
    <x v="1"/>
    <x v="5"/>
    <s v="Calorific value adjustment - LPG demand "/>
    <s v="50% industrial high temperature application (&gt;500°C without glass)-Calorific value adjustment - LPG demand "/>
    <n v="0.97872439007816725"/>
    <n v="5.1585576431393934"/>
  </r>
  <r>
    <x v="10"/>
    <x v="1"/>
    <x v="0"/>
    <x v="3"/>
    <x v="6"/>
    <s v="Investment +30% of excisting capacity"/>
    <s v="Instalation of higher gas turbine capacities for compressors - inkl. transit and storage-Investment +30% of excisting capacity"/>
    <n v="1.4793047110020698E-2"/>
    <n v="2.2638545554503784"/>
  </r>
  <r>
    <x v="10"/>
    <x v="1"/>
    <x v="0"/>
    <x v="3"/>
    <x v="6"/>
    <s v="Gas demand +30% of excisting transport losses"/>
    <s v="Instalation of higher gas turbine capacities for compressors - inkl. transit and storage-Gas demand +30% of excisting transport losses"/>
    <n v="2.7127136419658568E-2"/>
    <n v="0.76023494449190432"/>
  </r>
  <r>
    <x v="10"/>
    <x v="1"/>
    <x v="0"/>
    <x v="0"/>
    <x v="7"/>
    <s v="  +3% less energy required"/>
    <s v="Gas pressure regulator storage withdrawal-  +3% less energy required"/>
    <n v="0"/>
    <n v="0"/>
  </r>
  <r>
    <x v="10"/>
    <x v="1"/>
    <x v="0"/>
    <x v="0"/>
    <x v="8"/>
    <s v="  5% of H2"/>
    <s v="H2 losses by drying-  5% of H2"/>
    <n v="0"/>
    <n v="0"/>
  </r>
  <r>
    <x v="10"/>
    <x v="1"/>
    <x v="0"/>
    <x v="3"/>
    <x v="9"/>
    <s v="  +3% less energy required"/>
    <s v="Gas pressure regulator &gt;40 to 16bar-  +3% less energy required"/>
    <n v="6.9662916770550263E-4"/>
    <n v="-1.9522954006241551E-2"/>
  </r>
  <r>
    <x v="10"/>
    <x v="1"/>
    <x v="1"/>
    <x v="1"/>
    <x v="5"/>
    <s v="Calorific value adjustment - Invest."/>
    <s v="50% industrial high temperature application (&gt;500°C without glass)-Calorific value adjustment - Invest."/>
    <n v="0.11172652854773599"/>
    <n v="0.60717643937578847"/>
  </r>
  <r>
    <x v="10"/>
    <x v="1"/>
    <x v="1"/>
    <x v="1"/>
    <x v="5"/>
    <s v="Calorific value adjustment - LPG demand "/>
    <s v="50% industrial high temperature application (&gt;500°C without glass)-Calorific value adjustment - LPG demand "/>
    <n v="0.97872439007816725"/>
    <n v="5.1585576431393934"/>
  </r>
  <r>
    <x v="10"/>
    <x v="1"/>
    <x v="0"/>
    <x v="3"/>
    <x v="10"/>
    <s v="Adaptation - Exchange helium"/>
    <s v="gas chromatographs (GC)-Adaptation - Exchange helium"/>
    <n v="1.9415584415584417E-2"/>
    <n v="0.15330984982964038"/>
  </r>
  <r>
    <x v="10"/>
    <x v="1"/>
    <x v="1"/>
    <x v="1"/>
    <x v="11"/>
    <s v="Membrane for deblending - Invest."/>
    <s v="Chemical industry (material use), glass-Membrane for deblending - Invest."/>
    <n v="4.5397085302864744E-2"/>
    <n v="2.857481511449354E-2"/>
  </r>
  <r>
    <x v="10"/>
    <x v="1"/>
    <x v="1"/>
    <x v="1"/>
    <x v="11"/>
    <s v="Membrane for deblending - H2. use"/>
    <s v="Chemical industry (material use), glass-Membrane for deblending - H2. use"/>
    <n v="0.39767846725309514"/>
    <n v="0.21877177293874428"/>
  </r>
  <r>
    <x v="10"/>
    <x v="2"/>
    <x v="0"/>
    <x v="3"/>
    <x v="12"/>
    <s v="Component exchange - 50% Invest."/>
    <s v="compresor gas grid-Component exchange - 50% Invest."/>
    <n v="4.931015703340233E-2"/>
    <n v="4.4498761454734908"/>
  </r>
  <r>
    <x v="10"/>
    <x v="2"/>
    <x v="0"/>
    <x v="0"/>
    <x v="13"/>
    <s v="Component exchange - 50% Invest."/>
    <s v="compresor storage (cavern + porous)-Component exchange - 50% Invest."/>
    <n v="0"/>
    <n v="0"/>
  </r>
  <r>
    <x v="10"/>
    <x v="2"/>
    <x v="0"/>
    <x v="3"/>
    <x v="6"/>
    <s v="Investment +40% of excisting capacity"/>
    <s v="Instalation of higher gas turbine capacities for compressors - inkl. transit and storage-Investment +40% of excisting capacity"/>
    <n v="1.9724062813360935E-2"/>
    <n v="3.018472740600505"/>
  </r>
  <r>
    <x v="10"/>
    <x v="2"/>
    <x v="0"/>
    <x v="3"/>
    <x v="6"/>
    <s v="Gas demand +40% of excisting transport losses"/>
    <s v="Instalation of higher gas turbine capacities for compressors - inkl. transit and storage-Gas demand +40% of excisting transport losses"/>
    <n v="3.6169515226211424E-2"/>
    <n v="1.0136465926558724"/>
  </r>
  <r>
    <x v="10"/>
    <x v="2"/>
    <x v="0"/>
    <x v="3"/>
    <x v="10"/>
    <s v="Adaptation - Exchange helium"/>
    <s v="gas chromatographs (GC)-Adaptation - Exchange helium"/>
    <n v="1.9415584415584417E-2"/>
    <n v="0"/>
  </r>
  <r>
    <x v="10"/>
    <x v="2"/>
    <x v="1"/>
    <x v="2"/>
    <x v="14"/>
    <s v="Membrane for deblending - Invest."/>
    <s v="CHP for power generation-Membrane for deblending - Invest."/>
    <n v="1.3504244551524098"/>
    <n v="3.379535142114416"/>
  </r>
  <r>
    <x v="10"/>
    <x v="2"/>
    <x v="1"/>
    <x v="2"/>
    <x v="14"/>
    <s v="Membrane for deblending - electr. demand"/>
    <s v="CHP for power generation-Membrane for deblending - electr. demand"/>
    <n v="4.4916433740453376"/>
    <n v="4.3904198062892252"/>
  </r>
  <r>
    <x v="10"/>
    <x v="2"/>
    <x v="1"/>
    <x v="2"/>
    <x v="14"/>
    <s v="Membrane for deblending - H2. use"/>
    <s v="CHP for power generation-Membrane for deblending - H2. use"/>
    <n v="4.4916433740453376"/>
    <n v="9.8838118255276388"/>
  </r>
  <r>
    <x v="10"/>
    <x v="2"/>
    <x v="0"/>
    <x v="0"/>
    <x v="7"/>
    <s v="  +5% less energy required"/>
    <s v="Gas pressure regulator storage withdrawal-  +5% less energy required"/>
    <n v="0"/>
    <n v="0"/>
  </r>
  <r>
    <x v="10"/>
    <x v="2"/>
    <x v="0"/>
    <x v="0"/>
    <x v="8"/>
    <s v="  5% of H2"/>
    <s v="H2 losses by drying-  5% of H2"/>
    <n v="0"/>
    <n v="0"/>
  </r>
  <r>
    <x v="10"/>
    <x v="2"/>
    <x v="0"/>
    <x v="3"/>
    <x v="9"/>
    <s v=" +5% less energy required"/>
    <s v="Gas pressure regulator &gt;40 to 16bar- +5% less energy required"/>
    <n v="1.1610486128425044E-3"/>
    <n v="-3.2538256677069256E-2"/>
  </r>
  <r>
    <x v="10"/>
    <x v="2"/>
    <x v="1"/>
    <x v="4"/>
    <x v="15"/>
    <s v="Exchange Gas pressure regulator - Invest."/>
    <s v="Gas pressure regulator-Exchange Gas pressure regulator - Invest."/>
    <n v="0.1580570616946505"/>
    <n v="0.44338561376027685"/>
  </r>
  <r>
    <x v="10"/>
    <x v="2"/>
    <x v="1"/>
    <x v="4"/>
    <x v="10"/>
    <s v="Additional PCS Analysers for calorific value reconstruction system"/>
    <s v="gas chromatographs (GC)-Additional PCS Analysers for calorific value reconstruction system"/>
    <n v="3.2194845763373676E-2"/>
    <n v="0.50843558078111895"/>
  </r>
  <r>
    <x v="10"/>
    <x v="2"/>
    <x v="1"/>
    <x v="4"/>
    <x v="11"/>
    <s v="Membrane for deblending - Invest."/>
    <s v="Chemical industry (material use), glass-Membrane for deblending - Invest."/>
    <n v="4.5397085302864744E-2"/>
    <n v="4.3323106786490206E-2"/>
  </r>
  <r>
    <x v="10"/>
    <x v="2"/>
    <x v="1"/>
    <x v="4"/>
    <x v="11"/>
    <s v="Membrane for deblending - H2. use"/>
    <s v="Chemical industry (material use), glass-Membrane for deblending - H2. use"/>
    <n v="0.79535693450619027"/>
    <n v="0.87508709175497712"/>
  </r>
  <r>
    <x v="10"/>
    <x v="2"/>
    <x v="1"/>
    <x v="4"/>
    <x v="2"/>
    <s v="Membrane for deblending - Invest."/>
    <s v="Gas turbine for power generation (old stock) -Membrane for deblending - Invest."/>
    <n v="1.5418811406433697"/>
    <n v="1.4714398702586471"/>
  </r>
  <r>
    <x v="10"/>
    <x v="2"/>
    <x v="1"/>
    <x v="4"/>
    <x v="2"/>
    <s v="Membrane for deblending - H2. use"/>
    <s v="Gas turbine for power generation (old stock) -Membrane for deblending - H2. use"/>
    <n v="4.7083249040266955"/>
    <n v="5.1803085741125017"/>
  </r>
  <r>
    <x v="10"/>
    <x v="2"/>
    <x v="1"/>
    <x v="4"/>
    <x v="16"/>
    <s v="Membrane for deblending - Invest."/>
    <s v="Gas turbine for grid and storage-Membrane for deblending - Invest."/>
    <n v="0.14942471828303736"/>
    <n v="0.38799278928260555"/>
  </r>
  <r>
    <x v="10"/>
    <x v="2"/>
    <x v="1"/>
    <x v="4"/>
    <x v="16"/>
    <s v="Membrane for deblending - H2. use"/>
    <s v="Gas turbine for grid and storage-Membrane for deblending - H2. use"/>
    <n v="9.042378806552856E-2"/>
    <n v="9.9488275377720911E-2"/>
  </r>
  <r>
    <x v="10"/>
    <x v="2"/>
    <x v="1"/>
    <x v="4"/>
    <x v="17"/>
    <s v="Calorific value adjustment - LPG demand "/>
    <s v="industrial high temperature application (&gt;500°C without glass)-Calorific value adjustment - LPG demand "/>
    <n v="1.9574487801563345"/>
    <n v="10.317115286278787"/>
  </r>
  <r>
    <x v="10"/>
    <x v="3"/>
    <x v="1"/>
    <x v="2"/>
    <x v="18"/>
    <s v="new heating boilers - Invest."/>
    <s v="boilers-new heating boilers - Invest."/>
    <n v="10.949412456636495"/>
    <n v="11.307700194714437"/>
  </r>
  <r>
    <x v="10"/>
    <x v="3"/>
    <x v="1"/>
    <x v="5"/>
    <x v="19"/>
    <s v="new heating boilers - Invest."/>
    <s v="…-new heating boilers - Invest."/>
    <n v="0"/>
    <n v="0"/>
  </r>
  <r>
    <x v="10"/>
    <x v="3"/>
    <x v="1"/>
    <x v="5"/>
    <x v="19"/>
    <s v="new heating boilers - Invest."/>
    <s v="…-new heating boilers - Invest."/>
    <n v="0"/>
    <n v="0"/>
  </r>
  <r>
    <x v="11"/>
    <x v="0"/>
    <x v="0"/>
    <x v="0"/>
    <x v="0"/>
    <s v="Desulfurization and Drying - Invest."/>
    <s v="Porous storage-Desulfurization and Drying - Invest."/>
    <n v="7.3193717277486909"/>
    <n v="42.782223018244856"/>
  </r>
  <r>
    <x v="11"/>
    <x v="0"/>
    <x v="0"/>
    <x v="1"/>
    <x v="1"/>
    <s v="Membrane for deblending - Invest."/>
    <s v="50% Chemical industry (material use), glass-Membrane for deblending - Invest."/>
    <n v="0.97013439789636036"/>
    <n v="0.89137518394821702"/>
  </r>
  <r>
    <x v="11"/>
    <x v="0"/>
    <x v="0"/>
    <x v="1"/>
    <x v="1"/>
    <s v="Membrane for deblending - electr. demand"/>
    <s v="50% Chemical industry (material use), glass-Membrane for deblending - electr. demand"/>
    <n v="8.4983773255721147"/>
    <n v="8.3068580972195534"/>
  </r>
  <r>
    <x v="11"/>
    <x v="0"/>
    <x v="0"/>
    <x v="1"/>
    <x v="1"/>
    <s v="Membrane for deblending - H2. use"/>
    <s v="50% Chemical industry (material use), glass-Membrane for deblending - H2. use"/>
    <n v="8.4983773255721147"/>
    <n v="4.6751464504981071"/>
  </r>
  <r>
    <x v="11"/>
    <x v="0"/>
    <x v="1"/>
    <x v="1"/>
    <x v="1"/>
    <s v="Membrane for deblending - Invest."/>
    <s v="50% Chemical industry (material use), glass-Membrane for deblending - Invest."/>
    <n v="0.97013439789636036"/>
    <n v="0.89137518394821702"/>
  </r>
  <r>
    <x v="11"/>
    <x v="0"/>
    <x v="1"/>
    <x v="1"/>
    <x v="1"/>
    <s v="Membrane for deblending - electr. demand"/>
    <s v="50% Chemical industry (material use), glass-Membrane for deblending - electr. demand"/>
    <n v="8.4983773255721147"/>
    <n v="8.3068580972195534"/>
  </r>
  <r>
    <x v="11"/>
    <x v="0"/>
    <x v="1"/>
    <x v="1"/>
    <x v="1"/>
    <s v="Membrane for deblending - H2. use"/>
    <s v="50% Chemical industry (material use), glass-Membrane for deblending - H2. use"/>
    <n v="8.4983773255721147"/>
    <n v="4.6751464504981071"/>
  </r>
  <r>
    <x v="11"/>
    <x v="1"/>
    <x v="0"/>
    <x v="2"/>
    <x v="2"/>
    <s v="Membrane for deblending - Invest."/>
    <s v="Gas turbine for power generation (old stock) -Membrane for deblending - Invest."/>
    <n v="15.401078267320464"/>
    <n v="23.844839660908423"/>
  </r>
  <r>
    <x v="11"/>
    <x v="1"/>
    <x v="0"/>
    <x v="2"/>
    <x v="2"/>
    <s v="Membrane for deblending - electr. demand"/>
    <s v="Gas turbine for power generation (old stock) -Membrane for deblending - electr. demand"/>
    <n v="21.712308538684265"/>
    <n v="21.223000472240933"/>
  </r>
  <r>
    <x v="11"/>
    <x v="1"/>
    <x v="0"/>
    <x v="2"/>
    <x v="2"/>
    <s v="Membrane for deblending - H2. use"/>
    <s v="Gas turbine for power generation (old stock) -Membrane for deblending - H2. use"/>
    <n v="21.712308538684265"/>
    <n v="23.888848025447238"/>
  </r>
  <r>
    <x v="11"/>
    <x v="1"/>
    <x v="0"/>
    <x v="3"/>
    <x v="3"/>
    <s v="Membrane for deblending - Invest."/>
    <s v="Gas turbine for gas grid  - inkl. transit-Membrane for deblending - Invest."/>
    <n v="1.9587203626612033"/>
    <n v="7.4371717323379691"/>
  </r>
  <r>
    <x v="11"/>
    <x v="1"/>
    <x v="0"/>
    <x v="3"/>
    <x v="3"/>
    <s v="Membrane for deblending - electr. demand"/>
    <s v="Gas turbine for gas grid  - inkl. transit-Membrane for deblending - electr. demand"/>
    <n v="1.1853120219201236"/>
    <n v="1.2033624588021559"/>
  </r>
  <r>
    <x v="11"/>
    <x v="1"/>
    <x v="0"/>
    <x v="3"/>
    <x v="3"/>
    <s v="Membrane for deblending - H2. use"/>
    <s v="Gas turbine for gas grid  - inkl. transit-Membrane for deblending - H2. use"/>
    <n v="1.1853120219201236"/>
    <n v="1.3041330314524588"/>
  </r>
  <r>
    <x v="11"/>
    <x v="1"/>
    <x v="0"/>
    <x v="0"/>
    <x v="4"/>
    <s v="Membrane for deblending - Invest."/>
    <s v="Gas turbine for storage (cavern + porous)-Membrane for deblending - Invest."/>
    <n v="0.61066158971918127"/>
    <n v="2.3186541579185151"/>
  </r>
  <r>
    <x v="11"/>
    <x v="1"/>
    <x v="0"/>
    <x v="0"/>
    <x v="4"/>
    <s v="Membrane for deblending - electr. demand"/>
    <s v="Gas turbine for storage (cavern + porous)-Membrane for deblending - electr. demand"/>
    <n v="0.51724046073298424"/>
    <n v="0.52511721901825803"/>
  </r>
  <r>
    <x v="11"/>
    <x v="1"/>
    <x v="0"/>
    <x v="0"/>
    <x v="4"/>
    <s v="Membrane for deblending - H2. use"/>
    <s v="Gas turbine for storage (cavern + porous)-Membrane for deblending - H2. use"/>
    <n v="0.51724046073298424"/>
    <n v="0.56909097146660859"/>
  </r>
  <r>
    <x v="11"/>
    <x v="1"/>
    <x v="0"/>
    <x v="1"/>
    <x v="5"/>
    <s v="Calorific value adjustment - Invest."/>
    <s v="50% industrial high temperature application (&gt;500°C without glass)-Calorific value adjustment - Invest."/>
    <n v="2.1820785627185222"/>
    <n v="11.858478996629652"/>
  </r>
  <r>
    <x v="11"/>
    <x v="1"/>
    <x v="0"/>
    <x v="1"/>
    <x v="5"/>
    <s v="Calorific value adjustment - LPG demand "/>
    <s v="50% industrial high temperature application (&gt;500°C without glass)-Calorific value adjustment - LPG demand "/>
    <n v="19.115008209414256"/>
    <n v="100.74937612362032"/>
  </r>
  <r>
    <x v="11"/>
    <x v="1"/>
    <x v="0"/>
    <x v="3"/>
    <x v="6"/>
    <s v="Investment +30% of excisting capacity"/>
    <s v="Instalation of higher gas turbine capacities for compressors - inkl. transit and storage-Investment +30% of excisting capacity"/>
    <n v="0.25436881328565808"/>
    <n v="38.927341502966257"/>
  </r>
  <r>
    <x v="11"/>
    <x v="1"/>
    <x v="0"/>
    <x v="3"/>
    <x v="6"/>
    <s v="Gas demand +30% of excisting transport losses"/>
    <s v="Instalation of higher gas turbine capacities for compressors - inkl. transit and storage-Gas demand +30% of excisting transport losses"/>
    <n v="0.51076574479593229"/>
    <n v="14.314152501622178"/>
  </r>
  <r>
    <x v="11"/>
    <x v="1"/>
    <x v="0"/>
    <x v="0"/>
    <x v="7"/>
    <s v="  +3% less energy required"/>
    <s v="Gas pressure regulator storage withdrawal-  +3% less energy required"/>
    <n v="2.2866095061450987E-3"/>
    <n v="-6.4081974008842316E-2"/>
  </r>
  <r>
    <x v="11"/>
    <x v="1"/>
    <x v="0"/>
    <x v="0"/>
    <x v="8"/>
    <s v="  5% of H2"/>
    <s v="H2 losses by drying-  5% of H2"/>
    <n v="0.19396517277486913"/>
    <n v="9.6982586387434573"/>
  </r>
  <r>
    <x v="11"/>
    <x v="1"/>
    <x v="0"/>
    <x v="3"/>
    <x v="9"/>
    <s v="  +3% less energy required"/>
    <s v="Gas pressure regulator &gt;40 to 16bar-  +3% less energy required"/>
    <n v="7.8032480688469009E-3"/>
    <n v="-0.21868514872721129"/>
  </r>
  <r>
    <x v="11"/>
    <x v="1"/>
    <x v="1"/>
    <x v="1"/>
    <x v="5"/>
    <s v="Calorific value adjustment - Invest."/>
    <s v="50% industrial high temperature application (&gt;500°C without glass)-Calorific value adjustment - Invest."/>
    <n v="2.1820785627185222"/>
    <n v="11.858478996629652"/>
  </r>
  <r>
    <x v="11"/>
    <x v="1"/>
    <x v="1"/>
    <x v="1"/>
    <x v="5"/>
    <s v="Calorific value adjustment - LPG demand "/>
    <s v="50% industrial high temperature application (&gt;500°C without glass)-Calorific value adjustment - LPG demand "/>
    <n v="19.115008209414256"/>
    <n v="100.74937612362032"/>
  </r>
  <r>
    <x v="11"/>
    <x v="1"/>
    <x v="0"/>
    <x v="3"/>
    <x v="10"/>
    <s v="Adaptation - Exchange helium"/>
    <s v="gas chromatographs (GC)-Adaptation - Exchange helium"/>
    <n v="0.56197662337662335"/>
    <n v="4.4374946379920823"/>
  </r>
  <r>
    <x v="11"/>
    <x v="1"/>
    <x v="1"/>
    <x v="1"/>
    <x v="11"/>
    <s v="Membrane for deblending - Invest."/>
    <s v="Chemical industry (material use), glass-Membrane for deblending - Invest."/>
    <n v="1.9402687957927207"/>
    <n v="1.221285942529428"/>
  </r>
  <r>
    <x v="11"/>
    <x v="1"/>
    <x v="1"/>
    <x v="1"/>
    <x v="11"/>
    <s v="Membrane for deblending - H2. use"/>
    <s v="Chemical industry (material use), glass-Membrane for deblending - H2. use"/>
    <n v="16.996754651144229"/>
    <n v="9.3502929009962141"/>
  </r>
  <r>
    <x v="11"/>
    <x v="2"/>
    <x v="0"/>
    <x v="3"/>
    <x v="12"/>
    <s v="Component exchange - 50% Invest."/>
    <s v="compresor gas grid-Component exchange - 50% Invest."/>
    <n v="0.64637771967819713"/>
    <n v="58.330797726179938"/>
  </r>
  <r>
    <x v="11"/>
    <x v="2"/>
    <x v="0"/>
    <x v="0"/>
    <x v="13"/>
    <s v="Component exchange - 50% Invest."/>
    <s v="compresor storage (cavern + porous)-Component exchange - 50% Invest."/>
    <n v="0.20151832460732982"/>
    <n v="18.185534978899"/>
  </r>
  <r>
    <x v="11"/>
    <x v="2"/>
    <x v="0"/>
    <x v="3"/>
    <x v="6"/>
    <s v="Investment +40% of excisting capacity"/>
    <s v="Instalation of higher gas turbine capacities for compressors - inkl. transit and storage-Investment +40% of excisting capacity"/>
    <n v="0.33915841771421079"/>
    <n v="51.903122003955012"/>
  </r>
  <r>
    <x v="11"/>
    <x v="2"/>
    <x v="0"/>
    <x v="3"/>
    <x v="6"/>
    <s v="Gas demand +40% of excisting transport losses"/>
    <s v="Instalation of higher gas turbine capacities for compressors - inkl. transit and storage-Gas demand +40% of excisting transport losses"/>
    <n v="0.6810209930612432"/>
    <n v="19.085536668829576"/>
  </r>
  <r>
    <x v="11"/>
    <x v="2"/>
    <x v="0"/>
    <x v="3"/>
    <x v="10"/>
    <s v="Adaptation - Exchange helium"/>
    <s v="gas chromatographs (GC)-Adaptation - Exchange helium"/>
    <n v="0.56197662337662335"/>
    <n v="0"/>
  </r>
  <r>
    <x v="11"/>
    <x v="2"/>
    <x v="1"/>
    <x v="2"/>
    <x v="14"/>
    <s v="Membrane for deblending - Invest."/>
    <s v="CHP for power generation-Membrane for deblending - Invest."/>
    <n v="3.5321213544658994"/>
    <n v="8.8393898659685242"/>
  </r>
  <r>
    <x v="11"/>
    <x v="2"/>
    <x v="1"/>
    <x v="2"/>
    <x v="14"/>
    <s v="Membrane for deblending - electr. demand"/>
    <s v="CHP for power generation-Membrane for deblending - electr. demand"/>
    <n v="8.5438453992955168"/>
    <n v="8.3513015035199185"/>
  </r>
  <r>
    <x v="11"/>
    <x v="2"/>
    <x v="1"/>
    <x v="2"/>
    <x v="14"/>
    <s v="Membrane for deblending - H2. use"/>
    <s v="CHP for power generation-Membrane for deblending - H2. use"/>
    <n v="8.5438453992955168"/>
    <n v="18.800637797960796"/>
  </r>
  <r>
    <x v="11"/>
    <x v="2"/>
    <x v="0"/>
    <x v="0"/>
    <x v="7"/>
    <s v="  +5% less energy required"/>
    <s v="Gas pressure regulator storage withdrawal-  +5% less energy required"/>
    <n v="3.8110158435751651E-3"/>
    <n v="-0.10680329001473719"/>
  </r>
  <r>
    <x v="11"/>
    <x v="2"/>
    <x v="0"/>
    <x v="0"/>
    <x v="8"/>
    <s v="  5% of H2"/>
    <s v="H2 losses by drying-  5% of H2"/>
    <n v="0.19396517277486913"/>
    <n v="9.6982586387434573"/>
  </r>
  <r>
    <x v="11"/>
    <x v="2"/>
    <x v="0"/>
    <x v="3"/>
    <x v="9"/>
    <s v=" +5% less energy required"/>
    <s v="Gas pressure regulator &gt;40 to 16bar- +5% less energy required"/>
    <n v="1.3005413448078169E-2"/>
    <n v="-0.36447524787868546"/>
  </r>
  <r>
    <x v="11"/>
    <x v="2"/>
    <x v="1"/>
    <x v="4"/>
    <x v="15"/>
    <s v="Exchange Gas pressure regulator - Invest."/>
    <s v="Gas pressure regulator-Exchange Gas pressure regulator - Invest."/>
    <n v="15.775368016399844"/>
    <n v="44.253456031964305"/>
  </r>
  <r>
    <x v="11"/>
    <x v="2"/>
    <x v="1"/>
    <x v="4"/>
    <x v="10"/>
    <s v="Additional PCS Analysers for calorific value reconstruction system"/>
    <s v="gas chromatographs (GC)-Additional PCS Analysers for calorific value reconstruction system"/>
    <n v="3.2133049590003901"/>
    <n v="50.745966763252866"/>
  </r>
  <r>
    <x v="11"/>
    <x v="2"/>
    <x v="1"/>
    <x v="4"/>
    <x v="11"/>
    <s v="Membrane for deblending - Invest."/>
    <s v="Chemical industry (material use), glass-Membrane for deblending - Invest."/>
    <n v="1.9402687957927207"/>
    <n v="1.85162707415752"/>
  </r>
  <r>
    <x v="11"/>
    <x v="2"/>
    <x v="1"/>
    <x v="4"/>
    <x v="11"/>
    <s v="Membrane for deblending - H2. use"/>
    <s v="Chemical industry (material use), glass-Membrane for deblending - H2. use"/>
    <n v="33.993509302288459"/>
    <n v="37.401171603984857"/>
  </r>
  <r>
    <x v="11"/>
    <x v="2"/>
    <x v="1"/>
    <x v="4"/>
    <x v="2"/>
    <s v="Membrane for deblending - Invest."/>
    <s v="Gas turbine for power generation (old stock) -Membrane for deblending - Invest."/>
    <n v="15.401078267320464"/>
    <n v="14.697475706884502"/>
  </r>
  <r>
    <x v="11"/>
    <x v="2"/>
    <x v="1"/>
    <x v="4"/>
    <x v="2"/>
    <s v="Membrane for deblending - H2. use"/>
    <s v="Gas turbine for power generation (old stock) -Membrane for deblending - H2. use"/>
    <n v="21.712308538684265"/>
    <n v="23.888848025447238"/>
  </r>
  <r>
    <x v="11"/>
    <x v="2"/>
    <x v="1"/>
    <x v="4"/>
    <x v="16"/>
    <s v="Membrane for deblending - Invest."/>
    <s v="Gas turbine for grid and storage-Membrane for deblending - Invest."/>
    <n v="2.5693819523803847"/>
    <n v="6.6715981257407542"/>
  </r>
  <r>
    <x v="11"/>
    <x v="2"/>
    <x v="1"/>
    <x v="4"/>
    <x v="16"/>
    <s v="Membrane for deblending - H2. use"/>
    <s v="Gas turbine for grid and storage-Membrane for deblending - H2. use"/>
    <n v="1.702552482653108"/>
    <n v="1.8732240029190677"/>
  </r>
  <r>
    <x v="11"/>
    <x v="2"/>
    <x v="1"/>
    <x v="4"/>
    <x v="17"/>
    <s v="Calorific value adjustment - LPG demand "/>
    <s v="industrial high temperature application (&gt;500°C without glass)-Calorific value adjustment - LPG demand "/>
    <n v="38.230016418828512"/>
    <n v="201.49875224724065"/>
  </r>
  <r>
    <x v="11"/>
    <x v="3"/>
    <x v="1"/>
    <x v="2"/>
    <x v="18"/>
    <s v="new heating boilers - Invest."/>
    <s v="boilers-new heating boilers - Invest."/>
    <n v="2526.1998555053583"/>
    <n v="2608.8624125828619"/>
  </r>
  <r>
    <x v="11"/>
    <x v="3"/>
    <x v="1"/>
    <x v="5"/>
    <x v="19"/>
    <s v="new heating boilers - Invest."/>
    <s v="…-new heating boilers - Invest."/>
    <n v="0"/>
    <n v="0"/>
  </r>
  <r>
    <x v="11"/>
    <x v="3"/>
    <x v="1"/>
    <x v="5"/>
    <x v="19"/>
    <s v="new heating boilers - Invest."/>
    <s v="…-new heating boilers - Invest."/>
    <n v="0"/>
    <n v="0"/>
  </r>
  <r>
    <x v="12"/>
    <x v="0"/>
    <x v="0"/>
    <x v="0"/>
    <x v="0"/>
    <s v="Desulfurization and Drying - Invest."/>
    <s v="Porous storage-Desulfurization and Drying - Invest."/>
    <n v="0.32422774869109944"/>
    <n v="1.8951331301590544"/>
  </r>
  <r>
    <x v="12"/>
    <x v="0"/>
    <x v="0"/>
    <x v="1"/>
    <x v="1"/>
    <s v="Membrane for deblending - Invest."/>
    <s v="50% Chemical industry (material use), glass-Membrane for deblending - Invest."/>
    <n v="0.27903111708825995"/>
    <n v="0.25637830579057064"/>
  </r>
  <r>
    <x v="12"/>
    <x v="0"/>
    <x v="0"/>
    <x v="1"/>
    <x v="1"/>
    <s v="Membrane for deblending - electr. demand"/>
    <s v="50% Chemical industry (material use), glass-Membrane for deblending - electr. demand"/>
    <n v="2.4443125856931571"/>
    <n v="2.3892276156653178"/>
  </r>
  <r>
    <x v="12"/>
    <x v="0"/>
    <x v="0"/>
    <x v="1"/>
    <x v="1"/>
    <s v="Membrane for deblending - H2. use"/>
    <s v="50% Chemical industry (material use), glass-Membrane for deblending - H2. use"/>
    <n v="2.4443125856931571"/>
    <n v="1.344670737850759"/>
  </r>
  <r>
    <x v="12"/>
    <x v="0"/>
    <x v="1"/>
    <x v="1"/>
    <x v="1"/>
    <s v="Membrane for deblending - Invest."/>
    <s v="50% Chemical industry (material use), glass-Membrane for deblending - Invest."/>
    <n v="0.27903111708825995"/>
    <n v="0.25637830579057064"/>
  </r>
  <r>
    <x v="12"/>
    <x v="0"/>
    <x v="1"/>
    <x v="1"/>
    <x v="1"/>
    <s v="Membrane for deblending - electr. demand"/>
    <s v="50% Chemical industry (material use), glass-Membrane for deblending - electr. demand"/>
    <n v="2.4443125856931571"/>
    <n v="2.3892276156653178"/>
  </r>
  <r>
    <x v="12"/>
    <x v="0"/>
    <x v="1"/>
    <x v="1"/>
    <x v="1"/>
    <s v="Membrane for deblending - H2. use"/>
    <s v="50% Chemical industry (material use), glass-Membrane for deblending - H2. use"/>
    <n v="2.4443125856931571"/>
    <n v="1.344670737850759"/>
  </r>
  <r>
    <x v="12"/>
    <x v="1"/>
    <x v="0"/>
    <x v="2"/>
    <x v="2"/>
    <s v="Membrane for deblending - Invest."/>
    <s v="Gas turbine for power generation (old stock) -Membrane for deblending - Invest."/>
    <n v="0.84519360430115764"/>
    <n v="1.3085775961381934"/>
  </r>
  <r>
    <x v="12"/>
    <x v="1"/>
    <x v="0"/>
    <x v="2"/>
    <x v="2"/>
    <s v="Membrane for deblending - electr. demand"/>
    <s v="Gas turbine for power generation (old stock) -Membrane for deblending - electr. demand"/>
    <n v="1.718941023111644"/>
    <n v="1.6802030092864291"/>
  </r>
  <r>
    <x v="12"/>
    <x v="1"/>
    <x v="0"/>
    <x v="2"/>
    <x v="2"/>
    <s v="Membrane for deblending - H2. use"/>
    <s v="Gas turbine for power generation (old stock) -Membrane for deblending - H2. use"/>
    <n v="1.718941023111644"/>
    <n v="1.8912554044015644"/>
  </r>
  <r>
    <x v="12"/>
    <x v="1"/>
    <x v="0"/>
    <x v="3"/>
    <x v="3"/>
    <s v="Membrane for deblending - Invest."/>
    <s v="Gas turbine for gas grid  - inkl. transit-Membrane for deblending - Invest."/>
    <n v="0.13005182497261328"/>
    <n v="0.4938008379670798"/>
  </r>
  <r>
    <x v="12"/>
    <x v="1"/>
    <x v="0"/>
    <x v="3"/>
    <x v="3"/>
    <s v="Membrane for deblending - electr. demand"/>
    <s v="Gas turbine for gas grid  - inkl. transit-Membrane for deblending - electr. demand"/>
    <n v="7.8700356902019764E-2"/>
    <n v="7.9898839494436297E-2"/>
  </r>
  <r>
    <x v="12"/>
    <x v="1"/>
    <x v="0"/>
    <x v="3"/>
    <x v="3"/>
    <s v="Membrane for deblending - H2. use"/>
    <s v="Gas turbine for gas grid  - inkl. transit-Membrane for deblending - H2. use"/>
    <n v="7.8700356902019764E-2"/>
    <n v="8.6589634733273579E-2"/>
  </r>
  <r>
    <x v="12"/>
    <x v="1"/>
    <x v="0"/>
    <x v="0"/>
    <x v="4"/>
    <s v="Membrane for deblending - Invest."/>
    <s v="Gas turbine for storage (cavern + porous)-Membrane for deblending - Invest."/>
    <n v="2.8762494050452163E-2"/>
    <n v="0.10920987588699602"/>
  </r>
  <r>
    <x v="12"/>
    <x v="1"/>
    <x v="0"/>
    <x v="0"/>
    <x v="4"/>
    <s v="Membrane for deblending - electr. demand"/>
    <s v="Gas turbine for storage (cavern + porous)-Membrane for deblending - electr. demand"/>
    <n v="2.4181821989528788E-2"/>
    <n v="2.4550073085816027E-2"/>
  </r>
  <r>
    <x v="12"/>
    <x v="1"/>
    <x v="0"/>
    <x v="0"/>
    <x v="4"/>
    <s v="Membrane for deblending - H2. use"/>
    <s v="Gas turbine for storage (cavern + porous)-Membrane for deblending - H2. use"/>
    <n v="2.4181821989528788E-2"/>
    <n v="2.6605916614395979E-2"/>
  </r>
  <r>
    <x v="12"/>
    <x v="1"/>
    <x v="0"/>
    <x v="1"/>
    <x v="5"/>
    <s v="Calorific value adjustment - Invest."/>
    <s v="50% industrial high temperature application (&gt;500°C without glass)-Calorific value adjustment - Invest."/>
    <n v="0.13653522796322307"/>
    <n v="0.74199900991868117"/>
  </r>
  <r>
    <x v="12"/>
    <x v="1"/>
    <x v="0"/>
    <x v="1"/>
    <x v="5"/>
    <s v="Calorific value adjustment - LPG demand "/>
    <s v="50% industrial high temperature application (&gt;500°C without glass)-Calorific value adjustment - LPG demand "/>
    <n v="1.1960485969578341"/>
    <n v="6.3040072301766346"/>
  </r>
  <r>
    <x v="12"/>
    <x v="1"/>
    <x v="0"/>
    <x v="3"/>
    <x v="6"/>
    <s v="Investment +30% of excisting capacity"/>
    <s v="Instalation of higher gas turbine capacities for compressors - inkl. transit and storage-Investment +30% of excisting capacity"/>
    <n v="1.5722617583283478E-2"/>
    <n v="2.4061114099616168"/>
  </r>
  <r>
    <x v="12"/>
    <x v="1"/>
    <x v="0"/>
    <x v="3"/>
    <x v="6"/>
    <s v="Gas demand +30% of excisting transport losses"/>
    <s v="Instalation of higher gas turbine capacities for compressors - inkl. transit and storage-Gas demand +30% of excisting transport losses"/>
    <n v="3.0864653667464565E-2"/>
    <n v="0.86497844463385887"/>
  </r>
  <r>
    <x v="12"/>
    <x v="1"/>
    <x v="0"/>
    <x v="0"/>
    <x v="7"/>
    <s v="  +3% less energy required"/>
    <s v="Gas pressure regulator storage withdrawal-  +3% less energy required"/>
    <n v="1.0690266565536492E-4"/>
    <n v="-2.9959351710874714E-3"/>
  </r>
  <r>
    <x v="12"/>
    <x v="1"/>
    <x v="0"/>
    <x v="0"/>
    <x v="8"/>
    <s v="  5% of H2"/>
    <s v="H2 losses by drying-  5% of H2"/>
    <n v="9.0681832460732976E-3"/>
    <n v="0.4534091623036649"/>
  </r>
  <r>
    <x v="12"/>
    <x v="1"/>
    <x v="0"/>
    <x v="3"/>
    <x v="9"/>
    <s v="  +3% less energy required"/>
    <s v="Gas pressure regulator &gt;40 to 16bar-  +3% less energy required"/>
    <n v="6.2539720464490018E-4"/>
    <n v="-1.7526686259964331E-2"/>
  </r>
  <r>
    <x v="12"/>
    <x v="1"/>
    <x v="1"/>
    <x v="1"/>
    <x v="5"/>
    <s v="Calorific value adjustment - Invest."/>
    <s v="50% industrial high temperature application (&gt;500°C without glass)-Calorific value adjustment - Invest."/>
    <n v="0.13653522796322307"/>
    <n v="0.74199900991868117"/>
  </r>
  <r>
    <x v="12"/>
    <x v="1"/>
    <x v="1"/>
    <x v="1"/>
    <x v="5"/>
    <s v="Calorific value adjustment - LPG demand "/>
    <s v="50% industrial high temperature application (&gt;500°C without glass)-Calorific value adjustment - LPG demand "/>
    <n v="1.1960485969578341"/>
    <n v="6.3040072301766346"/>
  </r>
  <r>
    <x v="12"/>
    <x v="1"/>
    <x v="0"/>
    <x v="3"/>
    <x v="10"/>
    <s v="Adaptation - Exchange helium"/>
    <s v="gas chromatographs (GC)-Adaptation - Exchange helium"/>
    <n v="4.0220129870129864E-2"/>
    <n v="0.31758725045478575"/>
  </r>
  <r>
    <x v="12"/>
    <x v="1"/>
    <x v="1"/>
    <x v="1"/>
    <x v="11"/>
    <s v="Membrane for deblending - Invest."/>
    <s v="Chemical industry (material use), glass-Membrane for deblending - Invest."/>
    <n v="0.5580622341765199"/>
    <n v="0.35126759917709877"/>
  </r>
  <r>
    <x v="12"/>
    <x v="1"/>
    <x v="1"/>
    <x v="1"/>
    <x v="11"/>
    <s v="Membrane for deblending - H2. use"/>
    <s v="Chemical industry (material use), glass-Membrane for deblending - H2. use"/>
    <n v="4.8886251713863142"/>
    <n v="2.6893414757015179"/>
  </r>
  <r>
    <x v="12"/>
    <x v="2"/>
    <x v="0"/>
    <x v="3"/>
    <x v="12"/>
    <s v="Component exchange - 50% Invest."/>
    <s v="compresor gas grid-Component exchange - 50% Invest."/>
    <n v="4.2917102240962381E-2"/>
    <n v="3.8729503409518617"/>
  </r>
  <r>
    <x v="12"/>
    <x v="2"/>
    <x v="0"/>
    <x v="0"/>
    <x v="13"/>
    <s v="Component exchange - 50% Invest."/>
    <s v="compresor storage (cavern + porous)-Component exchange - 50% Invest."/>
    <n v="9.4916230366492143E-3"/>
    <n v="0.85654861946599103"/>
  </r>
  <r>
    <x v="12"/>
    <x v="2"/>
    <x v="0"/>
    <x v="3"/>
    <x v="6"/>
    <s v="Investment +40% of excisting capacity"/>
    <s v="Instalation of higher gas turbine capacities for compressors - inkl. transit and storage-Investment +40% of excisting capacity"/>
    <n v="2.0963490111044637E-2"/>
    <n v="3.2081485466154884"/>
  </r>
  <r>
    <x v="12"/>
    <x v="2"/>
    <x v="0"/>
    <x v="3"/>
    <x v="6"/>
    <s v="Gas demand +40% of excisting transport losses"/>
    <s v="Instalation of higher gas turbine capacities for compressors - inkl. transit and storage-Gas demand +40% of excisting transport losses"/>
    <n v="4.1152871556619425E-2"/>
    <n v="1.1533045928451453"/>
  </r>
  <r>
    <x v="12"/>
    <x v="2"/>
    <x v="0"/>
    <x v="3"/>
    <x v="10"/>
    <s v="Adaptation - Exchange helium"/>
    <s v="gas chromatographs (GC)-Adaptation - Exchange helium"/>
    <n v="4.0220129870129864E-2"/>
    <n v="0"/>
  </r>
  <r>
    <x v="12"/>
    <x v="2"/>
    <x v="1"/>
    <x v="2"/>
    <x v="14"/>
    <s v="Membrane for deblending - Invest."/>
    <s v="CHP for power generation-Membrane for deblending - Invest."/>
    <n v="0.58362077198244744"/>
    <n v="1.4605533105219299"/>
  </r>
  <r>
    <x v="12"/>
    <x v="2"/>
    <x v="1"/>
    <x v="2"/>
    <x v="14"/>
    <s v="Membrane for deblending - electr. demand"/>
    <s v="CHP for power generation-Membrane for deblending - electr. demand"/>
    <n v="1.0255929919313373"/>
    <n v="1.0024802527702457"/>
  </r>
  <r>
    <x v="12"/>
    <x v="2"/>
    <x v="1"/>
    <x v="2"/>
    <x v="14"/>
    <s v="Membrane for deblending - H2. use"/>
    <s v="CHP for power generation-Membrane for deblending - H2. use"/>
    <n v="1.0255929919313373"/>
    <n v="2.2568060947144346"/>
  </r>
  <r>
    <x v="12"/>
    <x v="2"/>
    <x v="0"/>
    <x v="0"/>
    <x v="7"/>
    <s v="  +5% less energy required"/>
    <s v="Gas pressure regulator storage withdrawal-  +5% less energy required"/>
    <n v="1.7817110942560822E-4"/>
    <n v="-4.9932252851457859E-3"/>
  </r>
  <r>
    <x v="12"/>
    <x v="2"/>
    <x v="0"/>
    <x v="0"/>
    <x v="8"/>
    <s v="  5% of H2"/>
    <s v="H2 losses by drying-  5% of H2"/>
    <n v="9.0681832460732976E-3"/>
    <n v="0.4534091623036649"/>
  </r>
  <r>
    <x v="12"/>
    <x v="2"/>
    <x v="0"/>
    <x v="3"/>
    <x v="9"/>
    <s v=" +5% less energy required"/>
    <s v="Gas pressure regulator &gt;40 to 16bar- +5% less energy required"/>
    <n v="1.042328674408167E-3"/>
    <n v="-2.9211143766607221E-2"/>
  </r>
  <r>
    <x v="12"/>
    <x v="2"/>
    <x v="1"/>
    <x v="4"/>
    <x v="15"/>
    <s v="Exchange Gas pressure regulator - Invest."/>
    <s v="Gas pressure regulator-Exchange Gas pressure regulator - Invest."/>
    <n v="1.5285398984771572"/>
    <n v="4.2878982677324036"/>
  </r>
  <r>
    <x v="12"/>
    <x v="2"/>
    <x v="1"/>
    <x v="4"/>
    <x v="10"/>
    <s v="Additional PCS Analysers for calorific value reconstruction system"/>
    <s v="gas chromatographs (GC)-Additional PCS Analysers for calorific value reconstruction system"/>
    <n v="0.31135025380710657"/>
    <n v="4.9169841745555454"/>
  </r>
  <r>
    <x v="12"/>
    <x v="2"/>
    <x v="1"/>
    <x v="4"/>
    <x v="11"/>
    <s v="Membrane for deblending - Invest."/>
    <s v="Chemical industry (material use), glass-Membrane for deblending - Invest."/>
    <n v="0.5580622341765199"/>
    <n v="0.53256700520398847"/>
  </r>
  <r>
    <x v="12"/>
    <x v="2"/>
    <x v="1"/>
    <x v="4"/>
    <x v="11"/>
    <s v="Membrane for deblending - H2. use"/>
    <s v="Chemical industry (material use), glass-Membrane for deblending - H2. use"/>
    <n v="9.7772503427726285"/>
    <n v="10.757365902806072"/>
  </r>
  <r>
    <x v="12"/>
    <x v="2"/>
    <x v="1"/>
    <x v="4"/>
    <x v="2"/>
    <s v="Membrane for deblending - Invest."/>
    <s v="Gas turbine for power generation (old stock) -Membrane for deblending - Invest."/>
    <n v="0.84519360430115764"/>
    <n v="0.80658069852090164"/>
  </r>
  <r>
    <x v="12"/>
    <x v="2"/>
    <x v="1"/>
    <x v="4"/>
    <x v="2"/>
    <s v="Membrane for deblending - H2. use"/>
    <s v="Gas turbine for power generation (old stock) -Membrane for deblending - H2. use"/>
    <n v="1.718941023111644"/>
    <n v="1.8912554044015644"/>
  </r>
  <r>
    <x v="12"/>
    <x v="2"/>
    <x v="1"/>
    <x v="4"/>
    <x v="16"/>
    <s v="Membrane for deblending - Invest."/>
    <s v="Gas turbine for grid and storage-Membrane for deblending - Invest."/>
    <n v="0.15881431902306545"/>
    <n v="0.41237361076404766"/>
  </r>
  <r>
    <x v="12"/>
    <x v="2"/>
    <x v="1"/>
    <x v="4"/>
    <x v="16"/>
    <s v="Membrane for deblending - H2. use"/>
    <s v="Gas turbine for grid and storage-Membrane for deblending - H2. use"/>
    <n v="0.10288217889154855"/>
    <n v="0.11319555134766957"/>
  </r>
  <r>
    <x v="12"/>
    <x v="2"/>
    <x v="1"/>
    <x v="4"/>
    <x v="17"/>
    <s v="Calorific value adjustment - LPG demand "/>
    <s v="industrial high temperature application (&gt;500°C without glass)-Calorific value adjustment - LPG demand "/>
    <n v="2.3920971939156681"/>
    <n v="12.608014460353269"/>
  </r>
  <r>
    <x v="12"/>
    <x v="3"/>
    <x v="1"/>
    <x v="2"/>
    <x v="18"/>
    <s v="new heating boilers - Invest."/>
    <s v="boilers-new heating boilers - Invest."/>
    <n v="196.99065582066709"/>
    <n v="203.43660319693009"/>
  </r>
  <r>
    <x v="12"/>
    <x v="3"/>
    <x v="1"/>
    <x v="5"/>
    <x v="19"/>
    <s v="new heating boilers - Invest."/>
    <s v="…-new heating boilers - Invest."/>
    <n v="0"/>
    <n v="0"/>
  </r>
  <r>
    <x v="12"/>
    <x v="3"/>
    <x v="1"/>
    <x v="5"/>
    <x v="19"/>
    <s v="new heating boilers - Invest."/>
    <s v="…-new heating boilers - Invest."/>
    <n v="0"/>
    <n v="0"/>
  </r>
  <r>
    <x v="13"/>
    <x v="0"/>
    <x v="0"/>
    <x v="0"/>
    <x v="0"/>
    <s v="Desulfurization and Drying - Invest."/>
    <s v="Porous storage-Desulfurization and Drying - Invest."/>
    <n v="3.2882984293193709"/>
    <n v="19.220326824001393"/>
  </r>
  <r>
    <x v="13"/>
    <x v="0"/>
    <x v="0"/>
    <x v="1"/>
    <x v="1"/>
    <s v="Membrane for deblending - Invest."/>
    <s v="50% Chemical industry (material use), glass-Membrane for deblending - Invest."/>
    <n v="0.59154077166910801"/>
    <n v="0.54351723359442339"/>
  </r>
  <r>
    <x v="13"/>
    <x v="0"/>
    <x v="0"/>
    <x v="1"/>
    <x v="1"/>
    <s v="Membrane for deblending - electr. demand"/>
    <s v="50% Chemical industry (material use), glass-Membrane for deblending - electr. demand"/>
    <n v="5.1818971598213865"/>
    <n v="5.0651180492416481"/>
  </r>
  <r>
    <x v="13"/>
    <x v="0"/>
    <x v="0"/>
    <x v="1"/>
    <x v="1"/>
    <s v="Membrane for deblending - H2. use"/>
    <s v="50% Chemical industry (material use), glass-Membrane for deblending - H2. use"/>
    <n v="5.1818971598213865"/>
    <n v="2.8506769216621319"/>
  </r>
  <r>
    <x v="13"/>
    <x v="0"/>
    <x v="1"/>
    <x v="1"/>
    <x v="1"/>
    <s v="Membrane for deblending - Invest."/>
    <s v="50% Chemical industry (material use), glass-Membrane for deblending - Invest."/>
    <n v="0.59154077166910801"/>
    <n v="0.54351723359442339"/>
  </r>
  <r>
    <x v="13"/>
    <x v="0"/>
    <x v="1"/>
    <x v="1"/>
    <x v="1"/>
    <s v="Membrane for deblending - electr. demand"/>
    <s v="50% Chemical industry (material use), glass-Membrane for deblending - electr. demand"/>
    <n v="5.1818971598213865"/>
    <n v="5.0651180492416481"/>
  </r>
  <r>
    <x v="13"/>
    <x v="0"/>
    <x v="1"/>
    <x v="1"/>
    <x v="1"/>
    <s v="Membrane for deblending - H2. use"/>
    <s v="50% Chemical industry (material use), glass-Membrane for deblending - H2. use"/>
    <n v="5.1818971598213865"/>
    <n v="2.8506769216621319"/>
  </r>
  <r>
    <x v="13"/>
    <x v="1"/>
    <x v="0"/>
    <x v="2"/>
    <x v="2"/>
    <s v="Membrane for deblending - Invest."/>
    <s v="Gas turbine for power generation (old stock) -Membrane for deblending - Invest."/>
    <n v="3.7344375812003596"/>
    <n v="5.7818721391957437"/>
  </r>
  <r>
    <x v="13"/>
    <x v="1"/>
    <x v="0"/>
    <x v="2"/>
    <x v="2"/>
    <s v="Membrane for deblending - electr. demand"/>
    <s v="Gas turbine for power generation (old stock) -Membrane for deblending - electr. demand"/>
    <n v="5.559211359471492"/>
    <n v="5.4339291051038208"/>
  </r>
  <r>
    <x v="13"/>
    <x v="1"/>
    <x v="0"/>
    <x v="2"/>
    <x v="2"/>
    <s v="Membrane for deblending - H2. use"/>
    <s v="Gas turbine for power generation (old stock) -Membrane for deblending - H2. use"/>
    <n v="5.559211359471492"/>
    <n v="6.1164917157999303"/>
  </r>
  <r>
    <x v="13"/>
    <x v="1"/>
    <x v="0"/>
    <x v="3"/>
    <x v="3"/>
    <s v="Membrane for deblending - Invest."/>
    <s v="Gas turbine for gas grid  - inkl. transit-Membrane for deblending - Invest."/>
    <n v="0.47981412261423056"/>
    <n v="1.8218323031240833"/>
  </r>
  <r>
    <x v="13"/>
    <x v="1"/>
    <x v="0"/>
    <x v="3"/>
    <x v="3"/>
    <s v="Membrane for deblending - electr. demand"/>
    <s v="Gas turbine for gas grid  - inkl. transit-Membrane for deblending - electr. demand"/>
    <n v="0.29035765322263923"/>
    <n v="0.2947793433732378"/>
  </r>
  <r>
    <x v="13"/>
    <x v="1"/>
    <x v="0"/>
    <x v="3"/>
    <x v="3"/>
    <s v="Membrane for deblending - H2. use"/>
    <s v="Gas turbine for gas grid  - inkl. transit-Membrane for deblending - H2. use"/>
    <n v="0.29035765322263923"/>
    <n v="0.31946441063615566"/>
  </r>
  <r>
    <x v="13"/>
    <x v="1"/>
    <x v="0"/>
    <x v="0"/>
    <x v="4"/>
    <s v="Membrane for deblending - Invest."/>
    <s v="Gas turbine for storage (cavern + porous)-Membrane for deblending - Invest."/>
    <n v="0.22734507377439309"/>
    <n v="0.86321885879820304"/>
  </r>
  <r>
    <x v="13"/>
    <x v="1"/>
    <x v="0"/>
    <x v="0"/>
    <x v="4"/>
    <s v="Membrane for deblending - electr. demand"/>
    <s v="Gas turbine for storage (cavern + porous)-Membrane for deblending - electr. demand"/>
    <n v="0.25450265968586383"/>
    <n v="0.25837833470646071"/>
  </r>
  <r>
    <x v="13"/>
    <x v="1"/>
    <x v="0"/>
    <x v="0"/>
    <x v="4"/>
    <s v="Membrane for deblending - H2. use"/>
    <s v="Gas turbine for storage (cavern + porous)-Membrane for deblending - H2. use"/>
    <n v="0.25450265968586383"/>
    <n v="0.28001515124361548"/>
  </r>
  <r>
    <x v="13"/>
    <x v="1"/>
    <x v="0"/>
    <x v="1"/>
    <x v="5"/>
    <s v="Calorific value adjustment - Invest."/>
    <s v="50% industrial high temperature application (&gt;500°C without glass)-Calorific value adjustment - Invest."/>
    <n v="0.69725665486339838"/>
    <n v="3.7892326785231543"/>
  </r>
  <r>
    <x v="13"/>
    <x v="1"/>
    <x v="0"/>
    <x v="1"/>
    <x v="5"/>
    <s v="Calorific value adjustment - LPG demand "/>
    <s v="50% industrial high temperature application (&gt;500°C without glass)-Calorific value adjustment - LPG demand "/>
    <n v="6.1079682966033699"/>
    <n v="32.193237299399435"/>
  </r>
  <r>
    <x v="13"/>
    <x v="1"/>
    <x v="0"/>
    <x v="3"/>
    <x v="6"/>
    <s v="Investment +30% of excisting capacity"/>
    <s v="Instalation of higher gas turbine capacities for compressors - inkl. transit and storage-Investment +30% of excisting capacity"/>
    <n v="7.0008760442473741E-2"/>
    <n v="10.713793451098303"/>
  </r>
  <r>
    <x v="13"/>
    <x v="1"/>
    <x v="0"/>
    <x v="3"/>
    <x v="6"/>
    <s v="Gas demand +30% of excisting transport losses"/>
    <s v="Instalation of higher gas turbine capacities for compressors - inkl. transit and storage-Gas demand +30% of excisting transport losses"/>
    <n v="0.16345809387255092"/>
    <n v="4.5808946804977699"/>
  </r>
  <r>
    <x v="13"/>
    <x v="1"/>
    <x v="0"/>
    <x v="0"/>
    <x v="7"/>
    <s v="  +3% less energy required"/>
    <s v="Gas pressure regulator storage withdrawal-  +3% less energy required"/>
    <n v="1.125101853308663E-3"/>
    <n v="-3.1530852787616713E-2"/>
  </r>
  <r>
    <x v="13"/>
    <x v="1"/>
    <x v="0"/>
    <x v="0"/>
    <x v="8"/>
    <s v="  5% of H2"/>
    <s v="H2 losses by drying-  5% of H2"/>
    <n v="9.543849738219895E-2"/>
    <n v="4.7719248691099478"/>
  </r>
  <r>
    <x v="13"/>
    <x v="1"/>
    <x v="0"/>
    <x v="3"/>
    <x v="9"/>
    <s v="  +3% less energy required"/>
    <s v="Gas pressure regulator &gt;40 to 16bar-  +3% less energy required"/>
    <n v="2.3960128909243641E-3"/>
    <n v="-6.7147991551874162E-2"/>
  </r>
  <r>
    <x v="13"/>
    <x v="1"/>
    <x v="1"/>
    <x v="1"/>
    <x v="5"/>
    <s v="Calorific value adjustment - Invest."/>
    <s v="50% industrial high temperature application (&gt;500°C without glass)-Calorific value adjustment - Invest."/>
    <n v="0.69725665486339838"/>
    <n v="3.7892326785231543"/>
  </r>
  <r>
    <x v="13"/>
    <x v="1"/>
    <x v="1"/>
    <x v="1"/>
    <x v="5"/>
    <s v="Calorific value adjustment - LPG demand "/>
    <s v="50% industrial high temperature application (&gt;500°C without glass)-Calorific value adjustment - LPG demand "/>
    <n v="6.1079682966033699"/>
    <n v="32.193237299399435"/>
  </r>
  <r>
    <x v="13"/>
    <x v="1"/>
    <x v="0"/>
    <x v="3"/>
    <x v="10"/>
    <s v="Adaptation - Exchange helium"/>
    <s v="gas chromatographs (GC)-Adaptation - Exchange helium"/>
    <n v="8.7713636363636369E-2"/>
    <n v="0.69260672926882916"/>
  </r>
  <r>
    <x v="13"/>
    <x v="1"/>
    <x v="1"/>
    <x v="1"/>
    <x v="11"/>
    <s v="Membrane for deblending - Invest."/>
    <s v="Chemical industry (material use), glass-Membrane for deblending - Invest."/>
    <n v="1.183081543338216"/>
    <n v="0.74468076839562825"/>
  </r>
  <r>
    <x v="13"/>
    <x v="1"/>
    <x v="1"/>
    <x v="1"/>
    <x v="11"/>
    <s v="Membrane for deblending - H2. use"/>
    <s v="Chemical industry (material use), glass-Membrane for deblending - H2. use"/>
    <n v="10.363794319642773"/>
    <n v="5.7013538433242639"/>
  </r>
  <r>
    <x v="13"/>
    <x v="2"/>
    <x v="0"/>
    <x v="3"/>
    <x v="12"/>
    <s v="Component exchange - 50% Invest."/>
    <s v="compresor gas grid-Component exchange - 50% Invest."/>
    <n v="0.1583386604626961"/>
    <n v="14.288890372462122"/>
  </r>
  <r>
    <x v="13"/>
    <x v="2"/>
    <x v="0"/>
    <x v="0"/>
    <x v="13"/>
    <s v="Component exchange - 50% Invest."/>
    <s v="compresor storage (cavern + porous)-Component exchange - 50% Invest."/>
    <n v="7.5023874345549718E-2"/>
    <n v="6.7703485220117408"/>
  </r>
  <r>
    <x v="13"/>
    <x v="2"/>
    <x v="0"/>
    <x v="3"/>
    <x v="6"/>
    <s v="Investment +40% of excisting capacity"/>
    <s v="Instalation of higher gas turbine capacities for compressors - inkl. transit and storage-Investment +40% of excisting capacity"/>
    <n v="9.3345013923298331E-2"/>
    <n v="14.285057934797738"/>
  </r>
  <r>
    <x v="13"/>
    <x v="2"/>
    <x v="0"/>
    <x v="3"/>
    <x v="6"/>
    <s v="Gas demand +40% of excisting transport losses"/>
    <s v="Instalation of higher gas turbine capacities for compressors - inkl. transit and storage-Gas demand +40% of excisting transport losses"/>
    <n v="0.21794412516340123"/>
    <n v="6.1078595739970263"/>
  </r>
  <r>
    <x v="13"/>
    <x v="2"/>
    <x v="0"/>
    <x v="3"/>
    <x v="10"/>
    <s v="Adaptation - Exchange helium"/>
    <s v="gas chromatographs (GC)-Adaptation - Exchange helium"/>
    <n v="8.7713636363636369E-2"/>
    <n v="0"/>
  </r>
  <r>
    <x v="13"/>
    <x v="2"/>
    <x v="1"/>
    <x v="2"/>
    <x v="14"/>
    <s v="Membrane for deblending - Invest."/>
    <s v="CHP for power generation-Membrane for deblending - Invest."/>
    <n v="1.6826347370842454"/>
    <n v="4.2109154670757745"/>
  </r>
  <r>
    <x v="13"/>
    <x v="2"/>
    <x v="1"/>
    <x v="2"/>
    <x v="14"/>
    <s v="Membrane for deblending - electr. demand"/>
    <s v="CHP for power generation-Membrane for deblending - electr. demand"/>
    <n v="3.4773265309522614"/>
    <n v="3.3989615833364488"/>
  </r>
  <r>
    <x v="13"/>
    <x v="2"/>
    <x v="1"/>
    <x v="2"/>
    <x v="14"/>
    <s v="Membrane for deblending - H2. use"/>
    <s v="CHP for power generation-Membrane for deblending - H2. use"/>
    <n v="3.4773265309522614"/>
    <n v="7.6518187722665907"/>
  </r>
  <r>
    <x v="13"/>
    <x v="2"/>
    <x v="0"/>
    <x v="0"/>
    <x v="7"/>
    <s v="  +5% less energy required"/>
    <s v="Gas pressure regulator storage withdrawal-  +5% less energy required"/>
    <n v="1.8751697555144384E-3"/>
    <n v="-5.2551421312694524E-2"/>
  </r>
  <r>
    <x v="13"/>
    <x v="2"/>
    <x v="0"/>
    <x v="0"/>
    <x v="8"/>
    <s v="  5% of H2"/>
    <s v="H2 losses by drying-  5% of H2"/>
    <n v="9.543849738219895E-2"/>
    <n v="4.7719248691099478"/>
  </r>
  <r>
    <x v="13"/>
    <x v="2"/>
    <x v="0"/>
    <x v="3"/>
    <x v="9"/>
    <s v=" +5% less energy required"/>
    <s v="Gas pressure regulator &gt;40 to 16bar- +5% less energy required"/>
    <n v="3.9933548182072738E-3"/>
    <n v="-0.1119133192531236"/>
  </r>
  <r>
    <x v="13"/>
    <x v="2"/>
    <x v="1"/>
    <x v="4"/>
    <x v="15"/>
    <s v="Exchange Gas pressure regulator - Invest."/>
    <s v="Gas pressure regulator-Exchange Gas pressure regulator - Invest."/>
    <n v="6.6082942268645057"/>
    <n v="18.537751874366148"/>
  </r>
  <r>
    <x v="13"/>
    <x v="2"/>
    <x v="1"/>
    <x v="4"/>
    <x v="10"/>
    <s v="Additional PCS Analysers for calorific value reconstruction system"/>
    <s v="gas chromatographs (GC)-Additional PCS Analysers for calorific value reconstruction system"/>
    <n v="1.3460519328387348"/>
    <n v="21.257461559669668"/>
  </r>
  <r>
    <x v="13"/>
    <x v="2"/>
    <x v="1"/>
    <x v="4"/>
    <x v="11"/>
    <s v="Membrane for deblending - Invest."/>
    <s v="Chemical industry (material use), glass-Membrane for deblending - Invest."/>
    <n v="1.183081543338216"/>
    <n v="1.1290321327288557"/>
  </r>
  <r>
    <x v="13"/>
    <x v="2"/>
    <x v="1"/>
    <x v="4"/>
    <x v="11"/>
    <s v="Membrane for deblending - H2. use"/>
    <s v="Chemical industry (material use), glass-Membrane for deblending - H2. use"/>
    <n v="20.727588639285546"/>
    <n v="22.805415373297055"/>
  </r>
  <r>
    <x v="13"/>
    <x v="2"/>
    <x v="1"/>
    <x v="4"/>
    <x v="2"/>
    <s v="Membrane for deblending - Invest."/>
    <s v="Gas turbine for power generation (old stock) -Membrane for deblending - Invest."/>
    <n v="3.7344375812003596"/>
    <n v="3.5638287576937437"/>
  </r>
  <r>
    <x v="13"/>
    <x v="2"/>
    <x v="1"/>
    <x v="4"/>
    <x v="2"/>
    <s v="Membrane for deblending - H2. use"/>
    <s v="Gas turbine for power generation (old stock) -Membrane for deblending - H2. use"/>
    <n v="5.559211359471492"/>
    <n v="6.1164917157999303"/>
  </r>
  <r>
    <x v="13"/>
    <x v="2"/>
    <x v="1"/>
    <x v="4"/>
    <x v="16"/>
    <s v="Membrane for deblending - Invest."/>
    <s v="Gas turbine for grid and storage-Membrane for deblending - Invest."/>
    <n v="0.70715919638862368"/>
    <n v="1.8361933167841524"/>
  </r>
  <r>
    <x v="13"/>
    <x v="2"/>
    <x v="1"/>
    <x v="4"/>
    <x v="16"/>
    <s v="Membrane for deblending - H2. use"/>
    <s v="Gas turbine for grid and storage-Membrane for deblending - H2. use"/>
    <n v="0.54486031290850301"/>
    <n v="0.59947956187977103"/>
  </r>
  <r>
    <x v="13"/>
    <x v="2"/>
    <x v="1"/>
    <x v="4"/>
    <x v="17"/>
    <s v="Calorific value adjustment - LPG demand "/>
    <s v="industrial high temperature application (&gt;500°C without glass)-Calorific value adjustment - LPG demand "/>
    <n v="12.21593659320674"/>
    <n v="64.38647459879887"/>
  </r>
  <r>
    <x v="13"/>
    <x v="3"/>
    <x v="1"/>
    <x v="2"/>
    <x v="18"/>
    <s v="new heating boilers - Invest."/>
    <s v="boilers-new heating boilers - Invest."/>
    <n v="657.7129845321449"/>
    <n v="679.23473270500563"/>
  </r>
  <r>
    <x v="13"/>
    <x v="3"/>
    <x v="1"/>
    <x v="5"/>
    <x v="19"/>
    <s v="new heating boilers - Invest."/>
    <s v="…-new heating boilers - Invest."/>
    <n v="0"/>
    <n v="0"/>
  </r>
  <r>
    <x v="13"/>
    <x v="3"/>
    <x v="1"/>
    <x v="5"/>
    <x v="19"/>
    <s v="new heating boilers - Invest."/>
    <s v="…-new heating boilers - Invest."/>
    <n v="0"/>
    <n v="0"/>
  </r>
  <r>
    <x v="14"/>
    <x v="0"/>
    <x v="0"/>
    <x v="0"/>
    <x v="0"/>
    <s v="Desulfurization and Drying - Invest."/>
    <s v="Porous storage-Desulfurization and Drying - Invest."/>
    <n v="0"/>
    <n v="0"/>
  </r>
  <r>
    <x v="14"/>
    <x v="0"/>
    <x v="0"/>
    <x v="1"/>
    <x v="1"/>
    <s v="Membrane for deblending - Invest."/>
    <s v="50% Chemical industry (material use), glass-Membrane for deblending - Invest."/>
    <n v="0"/>
    <n v="0"/>
  </r>
  <r>
    <x v="14"/>
    <x v="0"/>
    <x v="0"/>
    <x v="1"/>
    <x v="1"/>
    <s v="Membrane for deblending - electr. demand"/>
    <s v="50% Chemical industry (material use), glass-Membrane for deblending - electr. demand"/>
    <n v="0"/>
    <n v="0"/>
  </r>
  <r>
    <x v="14"/>
    <x v="0"/>
    <x v="0"/>
    <x v="1"/>
    <x v="1"/>
    <s v="Membrane for deblending - H2. use"/>
    <s v="50% Chemical industry (material use), glass-Membrane for deblending - H2. use"/>
    <n v="0"/>
    <n v="0"/>
  </r>
  <r>
    <x v="14"/>
    <x v="0"/>
    <x v="1"/>
    <x v="1"/>
    <x v="1"/>
    <s v="Membrane for deblending - Invest."/>
    <s v="50% Chemical industry (material use), glass-Membrane for deblending - Invest."/>
    <n v="0"/>
    <n v="0"/>
  </r>
  <r>
    <x v="14"/>
    <x v="0"/>
    <x v="1"/>
    <x v="1"/>
    <x v="1"/>
    <s v="Membrane for deblending - electr. demand"/>
    <s v="50% Chemical industry (material use), glass-Membrane for deblending - electr. demand"/>
    <n v="0"/>
    <n v="0"/>
  </r>
  <r>
    <x v="14"/>
    <x v="0"/>
    <x v="1"/>
    <x v="1"/>
    <x v="1"/>
    <s v="Membrane for deblending - H2. use"/>
    <s v="50% Chemical industry (material use), glass-Membrane for deblending - H2. use"/>
    <n v="0"/>
    <n v="0"/>
  </r>
  <r>
    <x v="14"/>
    <x v="1"/>
    <x v="0"/>
    <x v="2"/>
    <x v="2"/>
    <s v="Membrane for deblending - Invest."/>
    <s v="Gas turbine for power generation (old stock) -Membrane for deblending - Invest."/>
    <n v="4.0607736128061624"/>
    <n v="6.2871244477778596"/>
  </r>
  <r>
    <x v="14"/>
    <x v="1"/>
    <x v="0"/>
    <x v="2"/>
    <x v="2"/>
    <s v="Membrane for deblending - electr. demand"/>
    <s v="Gas turbine for power generation (old stock) -Membrane for deblending - electr. demand"/>
    <n v="13.20683865335174"/>
    <n v="12.909209653018264"/>
  </r>
  <r>
    <x v="14"/>
    <x v="1"/>
    <x v="0"/>
    <x v="2"/>
    <x v="2"/>
    <s v="Membrane for deblending - H2. use"/>
    <s v="Gas turbine for power generation (old stock) -Membrane for deblending - H2. use"/>
    <n v="13.20683865335174"/>
    <n v="14.530751574592379"/>
  </r>
  <r>
    <x v="14"/>
    <x v="1"/>
    <x v="0"/>
    <x v="3"/>
    <x v="3"/>
    <s v="Membrane for deblending - Invest."/>
    <s v="Gas turbine for gas grid  - inkl. transit-Membrane for deblending - Invest."/>
    <n v="0.30462774130381964"/>
    <n v="1.1566576167271931"/>
  </r>
  <r>
    <x v="14"/>
    <x v="1"/>
    <x v="0"/>
    <x v="3"/>
    <x v="3"/>
    <s v="Membrane for deblending - electr. demand"/>
    <s v="Gas turbine for gas grid  - inkl. transit-Membrane for deblending - electr. demand"/>
    <n v="0.18434429480643844"/>
    <n v="0.18715156833140956"/>
  </r>
  <r>
    <x v="14"/>
    <x v="1"/>
    <x v="0"/>
    <x v="3"/>
    <x v="3"/>
    <s v="Membrane for deblending - H2. use"/>
    <s v="Gas turbine for gas grid  - inkl. transit-Membrane for deblending - H2. use"/>
    <n v="0.18434429480643844"/>
    <n v="0.20282379624180269"/>
  </r>
  <r>
    <x v="14"/>
    <x v="1"/>
    <x v="0"/>
    <x v="0"/>
    <x v="4"/>
    <s v="Membrane for deblending - Invest."/>
    <s v="Gas turbine for storage (cavern + porous)-Membrane for deblending - Invest."/>
    <n v="0"/>
    <n v="0"/>
  </r>
  <r>
    <x v="14"/>
    <x v="1"/>
    <x v="0"/>
    <x v="0"/>
    <x v="4"/>
    <s v="Membrane for deblending - electr. demand"/>
    <s v="Gas turbine for storage (cavern + porous)-Membrane for deblending - electr. demand"/>
    <n v="0"/>
    <n v="0"/>
  </r>
  <r>
    <x v="14"/>
    <x v="1"/>
    <x v="0"/>
    <x v="0"/>
    <x v="4"/>
    <s v="Membrane for deblending - H2. use"/>
    <s v="Gas turbine for storage (cavern + porous)-Membrane for deblending - H2. use"/>
    <n v="0"/>
    <n v="0"/>
  </r>
  <r>
    <x v="14"/>
    <x v="1"/>
    <x v="0"/>
    <x v="1"/>
    <x v="5"/>
    <s v="Calorific value adjustment - Invest."/>
    <s v="50% industrial high temperature application (&gt;500°C without glass)-Calorific value adjustment - Invest."/>
    <n v="0.18999533455644915"/>
    <n v="1.0325272988743026"/>
  </r>
  <r>
    <x v="14"/>
    <x v="1"/>
    <x v="0"/>
    <x v="1"/>
    <x v="5"/>
    <s v="Calorific value adjustment - LPG demand "/>
    <s v="50% industrial high temperature application (&gt;500°C without glass)-Calorific value adjustment - LPG demand "/>
    <n v="1.6643591307144945"/>
    <n v="8.7723291681638624"/>
  </r>
  <r>
    <x v="14"/>
    <x v="1"/>
    <x v="0"/>
    <x v="3"/>
    <x v="6"/>
    <s v="Investment +30% of excisting capacity"/>
    <s v="Instalation of higher gas turbine capacities for compressors - inkl. transit and storage-Investment +30% of excisting capacity"/>
    <n v="3.0158146389078145E-2"/>
    <n v="4.6152531374422434"/>
  </r>
  <r>
    <x v="14"/>
    <x v="1"/>
    <x v="0"/>
    <x v="3"/>
    <x v="6"/>
    <s v="Gas demand +30% of excisting transport losses"/>
    <s v="Instalation of higher gas turbine capacities for compressors - inkl. transit and storage-Gas demand +30% of excisting transport losses"/>
    <n v="5.5303288441931532E-2"/>
    <n v="1.549868433160656"/>
  </r>
  <r>
    <x v="14"/>
    <x v="1"/>
    <x v="0"/>
    <x v="0"/>
    <x v="7"/>
    <s v="  +3% less energy required"/>
    <s v="Gas pressure regulator storage withdrawal-  +3% less energy required"/>
    <n v="0"/>
    <n v="0"/>
  </r>
  <r>
    <x v="14"/>
    <x v="1"/>
    <x v="0"/>
    <x v="0"/>
    <x v="8"/>
    <s v="  5% of H2"/>
    <s v="H2 losses by drying-  5% of H2"/>
    <n v="0"/>
    <n v="0"/>
  </r>
  <r>
    <x v="14"/>
    <x v="1"/>
    <x v="0"/>
    <x v="3"/>
    <x v="9"/>
    <s v="  +3% less energy required"/>
    <s v="Gas pressure regulator &gt;40 to 16bar-  +3% less energy required"/>
    <n v="1.2507216675230377E-3"/>
    <n v="-3.5051333940103596E-2"/>
  </r>
  <r>
    <x v="14"/>
    <x v="1"/>
    <x v="1"/>
    <x v="1"/>
    <x v="5"/>
    <s v="Calorific value adjustment - Invest."/>
    <s v="50% industrial high temperature application (&gt;500°C without glass)-Calorific value adjustment - Invest."/>
    <n v="0.18999533455644915"/>
    <n v="1.0325272988743026"/>
  </r>
  <r>
    <x v="14"/>
    <x v="1"/>
    <x v="1"/>
    <x v="1"/>
    <x v="5"/>
    <s v="Calorific value adjustment - LPG demand "/>
    <s v="50% industrial high temperature application (&gt;500°C without glass)-Calorific value adjustment - LPG demand "/>
    <n v="1.6643591307144945"/>
    <n v="8.7723291681638624"/>
  </r>
  <r>
    <x v="14"/>
    <x v="1"/>
    <x v="0"/>
    <x v="3"/>
    <x v="10"/>
    <s v="Adaptation - Exchange helium"/>
    <s v="gas chromatographs (GC)-Adaptation - Exchange helium"/>
    <n v="3.6247402597402598E-2"/>
    <n v="0.28621769656656704"/>
  </r>
  <r>
    <x v="14"/>
    <x v="1"/>
    <x v="1"/>
    <x v="1"/>
    <x v="11"/>
    <s v="Membrane for deblending - Invest."/>
    <s v="Chemical industry (material use), glass-Membrane for deblending - Invest."/>
    <n v="0"/>
    <n v="0"/>
  </r>
  <r>
    <x v="14"/>
    <x v="1"/>
    <x v="1"/>
    <x v="1"/>
    <x v="11"/>
    <s v="Membrane for deblending - H2. use"/>
    <s v="Chemical industry (material use), glass-Membrane for deblending - H2. use"/>
    <n v="0"/>
    <n v="0"/>
  </r>
  <r>
    <x v="14"/>
    <x v="2"/>
    <x v="0"/>
    <x v="3"/>
    <x v="12"/>
    <s v="Component exchange - 50% Invest."/>
    <s v="compresor gas grid-Component exchange - 50% Invest."/>
    <n v="0.10052715463026049"/>
    <n v="9.0718305167533906"/>
  </r>
  <r>
    <x v="14"/>
    <x v="2"/>
    <x v="0"/>
    <x v="0"/>
    <x v="13"/>
    <s v="Component exchange - 50% Invest."/>
    <s v="compresor storage (cavern + porous)-Component exchange - 50% Invest."/>
    <n v="0"/>
    <n v="0"/>
  </r>
  <r>
    <x v="14"/>
    <x v="2"/>
    <x v="0"/>
    <x v="3"/>
    <x v="6"/>
    <s v="Investment +40% of excisting capacity"/>
    <s v="Instalation of higher gas turbine capacities for compressors - inkl. transit and storage-Investment +40% of excisting capacity"/>
    <n v="4.02108618521042E-2"/>
    <n v="6.1536708499229915"/>
  </r>
  <r>
    <x v="14"/>
    <x v="2"/>
    <x v="0"/>
    <x v="3"/>
    <x v="6"/>
    <s v="Gas demand +40% of excisting transport losses"/>
    <s v="Instalation of higher gas turbine capacities for compressors - inkl. transit and storage-Gas demand +40% of excisting transport losses"/>
    <n v="7.3737717922575371E-2"/>
    <n v="2.066491244214208"/>
  </r>
  <r>
    <x v="14"/>
    <x v="2"/>
    <x v="0"/>
    <x v="3"/>
    <x v="10"/>
    <s v="Adaptation - Exchange helium"/>
    <s v="gas chromatographs (GC)-Adaptation - Exchange helium"/>
    <n v="3.6247402597402598E-2"/>
    <n v="0"/>
  </r>
  <r>
    <x v="14"/>
    <x v="2"/>
    <x v="1"/>
    <x v="2"/>
    <x v="14"/>
    <s v="Membrane for deblending - Invest."/>
    <s v="CHP for power generation-Membrane for deblending - Invest."/>
    <n v="1.37978964532306"/>
    <n v="3.4530236603043396"/>
  </r>
  <r>
    <x v="14"/>
    <x v="2"/>
    <x v="1"/>
    <x v="2"/>
    <x v="14"/>
    <s v="Membrane for deblending - electr. demand"/>
    <s v="CHP for power generation-Membrane for deblending - electr. demand"/>
    <n v="0.84204153553001881"/>
    <n v="0.82306530760468843"/>
  </r>
  <r>
    <x v="14"/>
    <x v="2"/>
    <x v="1"/>
    <x v="2"/>
    <x v="14"/>
    <s v="Membrane for deblending - H2. use"/>
    <s v="CHP for power generation-Membrane for deblending - H2. use"/>
    <n v="0.84204153553001881"/>
    <n v="1.8529031344181344"/>
  </r>
  <r>
    <x v="14"/>
    <x v="2"/>
    <x v="0"/>
    <x v="0"/>
    <x v="7"/>
    <s v="  +5% less energy required"/>
    <s v="Gas pressure regulator storage withdrawal-  +5% less energy required"/>
    <n v="0"/>
    <n v="0"/>
  </r>
  <r>
    <x v="14"/>
    <x v="2"/>
    <x v="0"/>
    <x v="0"/>
    <x v="8"/>
    <s v="  5% of H2"/>
    <s v="H2 losses by drying-  5% of H2"/>
    <n v="0"/>
    <n v="0"/>
  </r>
  <r>
    <x v="14"/>
    <x v="2"/>
    <x v="0"/>
    <x v="3"/>
    <x v="9"/>
    <s v=" +5% less energy required"/>
    <s v="Gas pressure regulator &gt;40 to 16bar- +5% less energy required"/>
    <n v="2.0845361125383963E-3"/>
    <n v="-5.841888990017266E-2"/>
  </r>
  <r>
    <x v="14"/>
    <x v="2"/>
    <x v="1"/>
    <x v="4"/>
    <x v="15"/>
    <s v="Exchange Gas pressure regulator - Invest."/>
    <s v="Gas pressure regulator-Exchange Gas pressure regulator - Invest."/>
    <n v="0.92311297344787191"/>
    <n v="2.5895395492861524"/>
  </r>
  <r>
    <x v="14"/>
    <x v="2"/>
    <x v="1"/>
    <x v="4"/>
    <x v="10"/>
    <s v="Additional PCS Analysers for calorific value reconstruction system"/>
    <s v="gas chromatographs (GC)-Additional PCS Analysers for calorific value reconstruction system"/>
    <n v="0.18803006638032016"/>
    <n v="2.9694559404645657"/>
  </r>
  <r>
    <x v="14"/>
    <x v="2"/>
    <x v="1"/>
    <x v="4"/>
    <x v="11"/>
    <s v="Membrane for deblending - Invest."/>
    <s v="Chemical industry (material use), glass-Membrane for deblending - Invest."/>
    <n v="0"/>
    <n v="0"/>
  </r>
  <r>
    <x v="14"/>
    <x v="2"/>
    <x v="1"/>
    <x v="4"/>
    <x v="11"/>
    <s v="Membrane for deblending - H2. use"/>
    <s v="Chemical industry (material use), glass-Membrane for deblending - H2. use"/>
    <n v="0"/>
    <n v="0"/>
  </r>
  <r>
    <x v="14"/>
    <x v="2"/>
    <x v="1"/>
    <x v="4"/>
    <x v="2"/>
    <s v="Membrane for deblending - Invest."/>
    <s v="Gas turbine for power generation (old stock) -Membrane for deblending - Invest."/>
    <n v="4.0607736128061624"/>
    <n v="3.8752560365865909"/>
  </r>
  <r>
    <x v="14"/>
    <x v="2"/>
    <x v="1"/>
    <x v="4"/>
    <x v="2"/>
    <s v="Membrane for deblending - H2. use"/>
    <s v="Gas turbine for power generation (old stock) -Membrane for deblending - H2. use"/>
    <n v="13.20683865335174"/>
    <n v="14.530751574592379"/>
  </r>
  <r>
    <x v="14"/>
    <x v="2"/>
    <x v="1"/>
    <x v="4"/>
    <x v="16"/>
    <s v="Membrane for deblending - Invest."/>
    <s v="Gas turbine for grid and storage-Membrane for deblending - Invest."/>
    <n v="0.30462774130381964"/>
    <n v="0.79098939184512573"/>
  </r>
  <r>
    <x v="14"/>
    <x v="2"/>
    <x v="1"/>
    <x v="4"/>
    <x v="16"/>
    <s v="Membrane for deblending - H2. use"/>
    <s v="Gas turbine for grid and storage-Membrane for deblending - H2. use"/>
    <n v="0.18434429480643844"/>
    <n v="0.20282379624180269"/>
  </r>
  <r>
    <x v="14"/>
    <x v="2"/>
    <x v="1"/>
    <x v="4"/>
    <x v="17"/>
    <s v="Calorific value adjustment - LPG demand "/>
    <s v="industrial high temperature application (&gt;500°C without glass)-Calorific value adjustment - LPG demand "/>
    <n v="3.328718261428989"/>
    <n v="17.544658336327725"/>
  </r>
  <r>
    <x v="14"/>
    <x v="3"/>
    <x v="1"/>
    <x v="2"/>
    <x v="18"/>
    <s v="new heating boilers - Invest."/>
    <s v="boilers-new heating boilers - Invest."/>
    <n v="150.57297337158479"/>
    <n v="155.50003683354043"/>
  </r>
  <r>
    <x v="14"/>
    <x v="3"/>
    <x v="1"/>
    <x v="5"/>
    <x v="19"/>
    <s v="new heating boilers - Invest."/>
    <s v="…-new heating boilers - Invest."/>
    <n v="0"/>
    <n v="0"/>
  </r>
  <r>
    <x v="14"/>
    <x v="3"/>
    <x v="1"/>
    <x v="5"/>
    <x v="19"/>
    <s v="new heating boilers - Invest."/>
    <s v="…-new heating boilers - Invest."/>
    <n v="0"/>
    <n v="0"/>
  </r>
  <r>
    <x v="15"/>
    <x v="0"/>
    <x v="0"/>
    <x v="0"/>
    <x v="0"/>
    <s v="Desulfurization and Drying - Invest."/>
    <s v="Porous storage-Desulfurization and Drying - Invest."/>
    <n v="14.35388711594103"/>
    <n v="83.899441456812596"/>
  </r>
  <r>
    <x v="15"/>
    <x v="0"/>
    <x v="0"/>
    <x v="1"/>
    <x v="1"/>
    <s v="Membrane for deblending - Invest."/>
    <s v="50% Chemical industry (material use), glass-Membrane for deblending - Invest."/>
    <n v="0.97014898759505042"/>
    <n v="0.89138858919947073"/>
  </r>
  <r>
    <x v="15"/>
    <x v="0"/>
    <x v="0"/>
    <x v="1"/>
    <x v="1"/>
    <s v="Membrane for deblending - electr. demand"/>
    <s v="50% Chemical industry (material use), glass-Membrane for deblending - electr. demand"/>
    <n v="8.4985051313326423"/>
    <n v="8.3069830227525152"/>
  </r>
  <r>
    <x v="15"/>
    <x v="0"/>
    <x v="0"/>
    <x v="1"/>
    <x v="1"/>
    <s v="Membrane for deblending - H2. use"/>
    <s v="50% Chemical industry (material use), glass-Membrane for deblending - H2. use"/>
    <n v="8.4985051313326423"/>
    <n v="4.6752167592905733"/>
  </r>
  <r>
    <x v="15"/>
    <x v="0"/>
    <x v="1"/>
    <x v="1"/>
    <x v="1"/>
    <s v="Membrane for deblending - Invest."/>
    <s v="50% Chemical industry (material use), glass-Membrane for deblending - Invest."/>
    <n v="0.97014898759505042"/>
    <n v="0.89138858919947073"/>
  </r>
  <r>
    <x v="15"/>
    <x v="0"/>
    <x v="1"/>
    <x v="1"/>
    <x v="1"/>
    <s v="Membrane for deblending - electr. demand"/>
    <s v="50% Chemical industry (material use), glass-Membrane for deblending - electr. demand"/>
    <n v="8.4985051313326423"/>
    <n v="8.3069830227525152"/>
  </r>
  <r>
    <x v="15"/>
    <x v="0"/>
    <x v="1"/>
    <x v="1"/>
    <x v="1"/>
    <s v="Membrane for deblending - H2. use"/>
    <s v="50% Chemical industry (material use), glass-Membrane for deblending - H2. use"/>
    <n v="8.4985051313326423"/>
    <n v="4.6752167592905733"/>
  </r>
  <r>
    <x v="15"/>
    <x v="1"/>
    <x v="0"/>
    <x v="2"/>
    <x v="2"/>
    <s v="Membrane for deblending - Invest."/>
    <s v="Gas turbine for power generation (old stock) -Membrane for deblending - Invest."/>
    <n v="70.950119589237133"/>
    <n v="109.84907654923448"/>
  </r>
  <r>
    <x v="15"/>
    <x v="1"/>
    <x v="0"/>
    <x v="2"/>
    <x v="2"/>
    <s v="Membrane for deblending - electr. demand"/>
    <s v="Gas turbine for power generation (old stock) -Membrane for deblending - electr. demand"/>
    <n v="102.04148729411179"/>
    <n v="99.7418827745866"/>
  </r>
  <r>
    <x v="15"/>
    <x v="1"/>
    <x v="0"/>
    <x v="2"/>
    <x v="2"/>
    <s v="Membrane for deblending - H2. use"/>
    <s v="Gas turbine for power generation (old stock) -Membrane for deblending - H2. use"/>
    <n v="102.04148729411179"/>
    <n v="112.27058504242129"/>
  </r>
  <r>
    <x v="15"/>
    <x v="1"/>
    <x v="0"/>
    <x v="3"/>
    <x v="3"/>
    <s v="Membrane for deblending - Invest."/>
    <s v="Gas turbine for gas grid  - inkl. transit-Membrane for deblending - Invest."/>
    <n v="2.6361695576333517"/>
    <n v="10.009415376191608"/>
  </r>
  <r>
    <x v="15"/>
    <x v="1"/>
    <x v="0"/>
    <x v="3"/>
    <x v="3"/>
    <s v="Membrane for deblending - electr. demand"/>
    <s v="Gas turbine for gas grid  - inkl. transit-Membrane for deblending - electr. demand"/>
    <n v="1.5952677717800077"/>
    <n v="1.6195611896243731"/>
  </r>
  <r>
    <x v="15"/>
    <x v="1"/>
    <x v="0"/>
    <x v="3"/>
    <x v="3"/>
    <s v="Membrane for deblending - H2. use"/>
    <s v="Gas turbine for gas grid  - inkl. transit-Membrane for deblending - H2. use"/>
    <n v="1.5952677717800077"/>
    <n v="1.7551845899780036"/>
  </r>
  <r>
    <x v="15"/>
    <x v="1"/>
    <x v="0"/>
    <x v="0"/>
    <x v="4"/>
    <s v="Membrane for deblending - Invest."/>
    <s v="Gas turbine for storage (cavern + porous)-Membrane for deblending - Invest."/>
    <n v="1.1048711840226455"/>
    <n v="4.1951454093854759"/>
  </r>
  <r>
    <x v="15"/>
    <x v="1"/>
    <x v="0"/>
    <x v="0"/>
    <x v="4"/>
    <s v="Membrane for deblending - electr. demand"/>
    <s v="Gas turbine for storage (cavern + porous)-Membrane for deblending - electr. demand"/>
    <n v="1.0122974781262055"/>
    <n v="1.0277131757626452"/>
  </r>
  <r>
    <x v="15"/>
    <x v="1"/>
    <x v="0"/>
    <x v="0"/>
    <x v="4"/>
    <s v="Membrane for deblending - H2. use"/>
    <s v="Gas turbine for storage (cavern + porous)-Membrane for deblending - H2. use"/>
    <n v="1.0122974781262055"/>
    <n v="1.1137747314347006"/>
  </r>
  <r>
    <x v="15"/>
    <x v="1"/>
    <x v="0"/>
    <x v="1"/>
    <x v="5"/>
    <s v="Calorific value adjustment - Invest."/>
    <s v="50% industrial high temperature application (&gt;500°C without glass)-Calorific value adjustment - Invest."/>
    <n v="2.3164851828667894"/>
    <n v="12.588910113669963"/>
  </r>
  <r>
    <x v="15"/>
    <x v="1"/>
    <x v="0"/>
    <x v="1"/>
    <x v="5"/>
    <s v="Calorific value adjustment - LPG demand "/>
    <s v="50% industrial high temperature application (&gt;500°C without glass)-Calorific value adjustment - LPG demand "/>
    <n v="20.292410201913075"/>
    <n v="106.95510279092781"/>
  </r>
  <r>
    <x v="15"/>
    <x v="1"/>
    <x v="0"/>
    <x v="3"/>
    <x v="6"/>
    <s v="Investment +30% of excisting capacity"/>
    <s v="Instalation of higher gas turbine capacities for compressors - inkl. transit and storage-Investment +30% of excisting capacity"/>
    <n v="0.37036303342394372"/>
    <n v="56.678521615689128"/>
  </r>
  <r>
    <x v="15"/>
    <x v="1"/>
    <x v="0"/>
    <x v="3"/>
    <x v="6"/>
    <s v="Gas demand +30% of excisting transport losses"/>
    <s v="Instalation of higher gas turbine capacities for compressors - inkl. transit and storage-Gas demand +30% of excisting transport losses"/>
    <n v="0.78226957497186389"/>
    <n v="21.923016779443977"/>
  </r>
  <r>
    <x v="15"/>
    <x v="1"/>
    <x v="0"/>
    <x v="0"/>
    <x v="7"/>
    <s v="  +3% less energy required"/>
    <s v="Gas pressure regulator storage withdrawal-  +3% less energy required"/>
    <n v="4.4751507514510314E-3"/>
    <n v="-0.12541559604709282"/>
  </r>
  <r>
    <x v="15"/>
    <x v="1"/>
    <x v="0"/>
    <x v="0"/>
    <x v="8"/>
    <s v="  5% of H2"/>
    <s v="H2 losses by drying-  5% of H2"/>
    <n v="0.37961155429732713"/>
    <n v="18.980577714866357"/>
  </r>
  <r>
    <x v="15"/>
    <x v="1"/>
    <x v="0"/>
    <x v="3"/>
    <x v="9"/>
    <s v="  +3% less energy required"/>
    <s v="Gas pressure regulator &gt;40 to 16bar-  +3% less energy required"/>
    <n v="1.1248846406425171E-2"/>
    <n v="-0.31524765427099338"/>
  </r>
  <r>
    <x v="15"/>
    <x v="1"/>
    <x v="1"/>
    <x v="1"/>
    <x v="5"/>
    <s v="Calorific value adjustment - Invest."/>
    <s v="50% industrial high temperature application (&gt;500°C without glass)-Calorific value adjustment - Invest."/>
    <n v="2.3164851828667894"/>
    <n v="12.588910113669963"/>
  </r>
  <r>
    <x v="15"/>
    <x v="1"/>
    <x v="1"/>
    <x v="1"/>
    <x v="5"/>
    <s v="Calorific value adjustment - LPG demand "/>
    <s v="50% industrial high temperature application (&gt;500°C without glass)-Calorific value adjustment - LPG demand "/>
    <n v="20.292410201913075"/>
    <n v="106.95510279092781"/>
  </r>
  <r>
    <x v="15"/>
    <x v="1"/>
    <x v="0"/>
    <x v="3"/>
    <x v="10"/>
    <s v="Adaptation - Exchange helium"/>
    <s v="gas chromatographs (GC)-Adaptation - Exchange helium"/>
    <n v="0.52284675324675323"/>
    <n v="4.1285163252584995"/>
  </r>
  <r>
    <x v="15"/>
    <x v="1"/>
    <x v="1"/>
    <x v="1"/>
    <x v="11"/>
    <s v="Membrane for deblending - Invest."/>
    <s v="Chemical industry (material use), glass-Membrane for deblending - Invest."/>
    <n v="1.9402979751901008"/>
    <n v="1.2213043092567131"/>
  </r>
  <r>
    <x v="15"/>
    <x v="1"/>
    <x v="1"/>
    <x v="1"/>
    <x v="11"/>
    <s v="Membrane for deblending - H2. use"/>
    <s v="Chemical industry (material use), glass-Membrane for deblending - H2. use"/>
    <n v="16.997010262665285"/>
    <n v="9.3504335185811467"/>
  </r>
  <r>
    <x v="15"/>
    <x v="2"/>
    <x v="0"/>
    <x v="3"/>
    <x v="12"/>
    <s v="Component exchange - 50% Invest."/>
    <s v="compresor gas grid-Component exchange - 50% Invest."/>
    <n v="0.86993595401900614"/>
    <n v="78.505271180877401"/>
  </r>
  <r>
    <x v="15"/>
    <x v="2"/>
    <x v="0"/>
    <x v="0"/>
    <x v="13"/>
    <s v="Component exchange - 50% Invest."/>
    <s v="compresor storage (cavern + porous)-Component exchange - 50% Invest."/>
    <n v="0.364607490727473"/>
    <n v="32.903123272353163"/>
  </r>
  <r>
    <x v="15"/>
    <x v="2"/>
    <x v="0"/>
    <x v="3"/>
    <x v="6"/>
    <s v="Investment +40% of excisting capacity"/>
    <s v="Instalation of higher gas turbine capacities for compressors - inkl. transit and storage-Investment +40% of excisting capacity"/>
    <n v="0.4938173778985917"/>
    <n v="75.571362154252185"/>
  </r>
  <r>
    <x v="15"/>
    <x v="2"/>
    <x v="0"/>
    <x v="3"/>
    <x v="6"/>
    <s v="Gas demand +40% of excisting transport losses"/>
    <s v="Instalation of higher gas turbine capacities for compressors - inkl. transit and storage-Gas demand +40% of excisting transport losses"/>
    <n v="1.0430260999624854"/>
    <n v="29.230689039258642"/>
  </r>
  <r>
    <x v="15"/>
    <x v="2"/>
    <x v="0"/>
    <x v="3"/>
    <x v="10"/>
    <s v="Adaptation - Exchange helium"/>
    <s v="gas chromatographs (GC)-Adaptation - Exchange helium"/>
    <n v="0.52284675324675323"/>
    <n v="0"/>
  </r>
  <r>
    <x v="15"/>
    <x v="2"/>
    <x v="1"/>
    <x v="2"/>
    <x v="14"/>
    <s v="Membrane for deblending - Invest."/>
    <s v="CHP for power generation-Membrane for deblending - Invest."/>
    <n v="14.099028031079225"/>
    <n v="35.283840216971534"/>
  </r>
  <r>
    <x v="15"/>
    <x v="2"/>
    <x v="1"/>
    <x v="2"/>
    <x v="14"/>
    <s v="Membrane for deblending - electr. demand"/>
    <s v="CHP for power generation-Membrane for deblending - electr. demand"/>
    <n v="53.522237892992194"/>
    <n v="52.316062018672795"/>
  </r>
  <r>
    <x v="15"/>
    <x v="2"/>
    <x v="1"/>
    <x v="2"/>
    <x v="14"/>
    <s v="Membrane for deblending - H2. use"/>
    <s v="CHP for power generation-Membrane for deblending - H2. use"/>
    <n v="53.522237892992194"/>
    <n v="117.77509560805129"/>
  </r>
  <r>
    <x v="15"/>
    <x v="2"/>
    <x v="0"/>
    <x v="0"/>
    <x v="7"/>
    <s v="  +5% less energy required"/>
    <s v="Gas pressure regulator storage withdrawal-  +5% less energy required"/>
    <n v="7.4585845857517196E-3"/>
    <n v="-0.2090259934118214"/>
  </r>
  <r>
    <x v="15"/>
    <x v="2"/>
    <x v="0"/>
    <x v="0"/>
    <x v="8"/>
    <s v="  5% of H2"/>
    <s v="H2 losses by drying-  5% of H2"/>
    <n v="0.37961155429732713"/>
    <n v="18.980577714866357"/>
  </r>
  <r>
    <x v="15"/>
    <x v="2"/>
    <x v="0"/>
    <x v="3"/>
    <x v="9"/>
    <s v=" +5% less energy required"/>
    <s v="Gas pressure regulator &gt;40 to 16bar- +5% less energy required"/>
    <n v="1.8748077344041953E-2"/>
    <n v="-0.52541275711832236"/>
  </r>
  <r>
    <x v="15"/>
    <x v="2"/>
    <x v="1"/>
    <x v="4"/>
    <x v="15"/>
    <s v="Exchange Gas pressure regulator - Invest."/>
    <s v="Gas pressure regulator-Exchange Gas pressure regulator - Invest."/>
    <n v="20.620591130417804"/>
    <n v="57.845396823351564"/>
  </r>
  <r>
    <x v="15"/>
    <x v="2"/>
    <x v="1"/>
    <x v="4"/>
    <x v="10"/>
    <s v="Additional PCS Analysers for calorific value reconstruction system"/>
    <s v="gas chromatographs (GC)-Additional PCS Analysers for calorific value reconstruction system"/>
    <n v="4.2002346739554861"/>
    <n v="66.33200766251376"/>
  </r>
  <r>
    <x v="15"/>
    <x v="2"/>
    <x v="1"/>
    <x v="4"/>
    <x v="11"/>
    <s v="Membrane for deblending - Invest."/>
    <s v="Chemical industry (material use), glass-Membrane for deblending - Invest."/>
    <n v="1.9402979751901008"/>
    <n v="1.8516549204859842"/>
  </r>
  <r>
    <x v="15"/>
    <x v="2"/>
    <x v="1"/>
    <x v="4"/>
    <x v="11"/>
    <s v="Membrane for deblending - H2. use"/>
    <s v="Chemical industry (material use), glass-Membrane for deblending - H2. use"/>
    <n v="33.994020525330569"/>
    <n v="37.401734074324587"/>
  </r>
  <r>
    <x v="15"/>
    <x v="2"/>
    <x v="1"/>
    <x v="4"/>
    <x v="2"/>
    <s v="Membrane for deblending - Invest."/>
    <s v="Gas turbine for power generation (old stock) -Membrane for deblending - Invest."/>
    <n v="70.950119589237133"/>
    <n v="67.708743567393796"/>
  </r>
  <r>
    <x v="15"/>
    <x v="2"/>
    <x v="1"/>
    <x v="4"/>
    <x v="2"/>
    <s v="Membrane for deblending - H2. use"/>
    <s v="Gas turbine for power generation (old stock) -Membrane for deblending - H2. use"/>
    <n v="102.04148729411179"/>
    <n v="112.27058504242129"/>
  </r>
  <r>
    <x v="15"/>
    <x v="2"/>
    <x v="1"/>
    <x v="4"/>
    <x v="16"/>
    <s v="Membrane for deblending - Invest."/>
    <s v="Gas turbine for grid and storage-Membrane for deblending - Invest."/>
    <n v="3.741040741655997"/>
    <n v="9.7139004098744959"/>
  </r>
  <r>
    <x v="15"/>
    <x v="2"/>
    <x v="1"/>
    <x v="4"/>
    <x v="16"/>
    <s v="Membrane for deblending - H2. use"/>
    <s v="Gas turbine for grid and storage-Membrane for deblending - H2. use"/>
    <n v="2.6075652499062132"/>
    <n v="2.8689593214127043"/>
  </r>
  <r>
    <x v="15"/>
    <x v="2"/>
    <x v="1"/>
    <x v="4"/>
    <x v="17"/>
    <s v="Calorific value adjustment - LPG demand "/>
    <s v="industrial high temperature application (&gt;500°C without glass)-Calorific value adjustment - LPG demand "/>
    <n v="40.58482040382615"/>
    <n v="213.91020558185562"/>
  </r>
  <r>
    <x v="15"/>
    <x v="3"/>
    <x v="1"/>
    <x v="2"/>
    <x v="18"/>
    <s v="new heating boilers - Invest."/>
    <s v="boilers-new heating boilers - Invest."/>
    <n v="3724.6459053358503"/>
    <n v="3846.5241304779865"/>
  </r>
  <r>
    <x v="15"/>
    <x v="3"/>
    <x v="1"/>
    <x v="5"/>
    <x v="19"/>
    <s v="new heating boilers - Invest."/>
    <s v="…-new heating boilers - Invest."/>
    <n v="0"/>
    <n v="0"/>
  </r>
  <r>
    <x v="15"/>
    <x v="3"/>
    <x v="1"/>
    <x v="5"/>
    <x v="19"/>
    <s v="new heating boilers - Invest."/>
    <s v="…-new heating boilers - Invest."/>
    <n v="0"/>
    <n v="0"/>
  </r>
  <r>
    <x v="16"/>
    <x v="0"/>
    <x v="0"/>
    <x v="0"/>
    <x v="0"/>
    <s v="Desulfurization and Drying - Invest."/>
    <s v="Porous storage-Desulfurization and Drying - Invest."/>
    <n v="0"/>
    <n v="0"/>
  </r>
  <r>
    <x v="16"/>
    <x v="0"/>
    <x v="0"/>
    <x v="1"/>
    <x v="1"/>
    <s v="Membrane for deblending - Invest."/>
    <s v="50% Chemical industry (material use), glass-Membrane for deblending - Invest."/>
    <n v="0.89910862744677378"/>
    <n v="0.82611555668745107"/>
  </r>
  <r>
    <x v="16"/>
    <x v="0"/>
    <x v="0"/>
    <x v="1"/>
    <x v="1"/>
    <s v="Membrane for deblending - electr. demand"/>
    <s v="50% Chemical industry (material use), glass-Membrane for deblending - electr. demand"/>
    <n v="7.8761915764337376"/>
    <n v="7.6986939112575223"/>
  </r>
  <r>
    <x v="16"/>
    <x v="0"/>
    <x v="0"/>
    <x v="1"/>
    <x v="1"/>
    <s v="Membrane for deblending - H2. use"/>
    <s v="50% Chemical industry (material use), glass-Membrane for deblending - H2. use"/>
    <n v="7.8761915764337376"/>
    <n v="4.3328682266444769"/>
  </r>
  <r>
    <x v="16"/>
    <x v="0"/>
    <x v="1"/>
    <x v="1"/>
    <x v="1"/>
    <s v="Membrane for deblending - Invest."/>
    <s v="50% Chemical industry (material use), glass-Membrane for deblending - Invest."/>
    <n v="0.89910862744677378"/>
    <n v="0.82611555668745107"/>
  </r>
  <r>
    <x v="16"/>
    <x v="0"/>
    <x v="1"/>
    <x v="1"/>
    <x v="1"/>
    <s v="Membrane for deblending - electr. demand"/>
    <s v="50% Chemical industry (material use), glass-Membrane for deblending - electr. demand"/>
    <n v="7.8761915764337376"/>
    <n v="7.6986939112575223"/>
  </r>
  <r>
    <x v="16"/>
    <x v="0"/>
    <x v="1"/>
    <x v="1"/>
    <x v="1"/>
    <s v="Membrane for deblending - H2. use"/>
    <s v="50% Chemical industry (material use), glass-Membrane for deblending - H2. use"/>
    <n v="7.8761915764337376"/>
    <n v="4.3328682266444769"/>
  </r>
  <r>
    <x v="16"/>
    <x v="1"/>
    <x v="0"/>
    <x v="2"/>
    <x v="2"/>
    <s v="Membrane for deblending - Invest."/>
    <s v="Gas turbine for power generation (old stock) -Membrane for deblending - Invest."/>
    <n v="1.3921572785979541"/>
    <n v="2.1554183749181322"/>
  </r>
  <r>
    <x v="16"/>
    <x v="1"/>
    <x v="0"/>
    <x v="2"/>
    <x v="2"/>
    <s v="Membrane for deblending - electr. demand"/>
    <s v="Gas turbine for power generation (old stock) -Membrane for deblending - electr. demand"/>
    <n v="1.0344844533745821"/>
    <n v="1.0111713364508541"/>
  </r>
  <r>
    <x v="16"/>
    <x v="1"/>
    <x v="0"/>
    <x v="2"/>
    <x v="2"/>
    <s v="Membrane for deblending - H2. use"/>
    <s v="Gas turbine for power generation (old stock) -Membrane for deblending - H2. use"/>
    <n v="1.0344844533745821"/>
    <n v="1.1381858288962394"/>
  </r>
  <r>
    <x v="16"/>
    <x v="1"/>
    <x v="0"/>
    <x v="3"/>
    <x v="3"/>
    <s v="Membrane for deblending - Invest."/>
    <s v="Gas turbine for gas grid  - inkl. transit-Membrane for deblending - Invest."/>
    <n v="0.22159057254646602"/>
    <n v="0.84136928053175919"/>
  </r>
  <r>
    <x v="16"/>
    <x v="1"/>
    <x v="0"/>
    <x v="3"/>
    <x v="3"/>
    <s v="Membrane for deblending - electr. demand"/>
    <s v="Gas turbine for gas grid  - inkl. transit-Membrane for deblending - electr. demand"/>
    <n v="0.13409467455917817"/>
    <n v="0.13613672544079"/>
  </r>
  <r>
    <x v="16"/>
    <x v="1"/>
    <x v="0"/>
    <x v="3"/>
    <x v="3"/>
    <s v="Membrane for deblending - H2. use"/>
    <s v="Gas turbine for gas grid  - inkl. transit-Membrane for deblending - H2. use"/>
    <n v="0.13409467455917817"/>
    <n v="0.14753692799909579"/>
  </r>
  <r>
    <x v="16"/>
    <x v="1"/>
    <x v="0"/>
    <x v="0"/>
    <x v="4"/>
    <s v="Membrane for deblending - Invest."/>
    <s v="Gas turbine for storage (cavern + porous)-Membrane for deblending - Invest."/>
    <n v="0"/>
    <n v="0"/>
  </r>
  <r>
    <x v="16"/>
    <x v="1"/>
    <x v="0"/>
    <x v="0"/>
    <x v="4"/>
    <s v="Membrane for deblending - electr. demand"/>
    <s v="Gas turbine for storage (cavern + porous)-Membrane for deblending - electr. demand"/>
    <n v="0"/>
    <n v="0"/>
  </r>
  <r>
    <x v="16"/>
    <x v="1"/>
    <x v="0"/>
    <x v="0"/>
    <x v="4"/>
    <s v="Membrane for deblending - H2. use"/>
    <s v="Gas turbine for storage (cavern + porous)-Membrane for deblending - H2. use"/>
    <n v="0"/>
    <n v="0"/>
  </r>
  <r>
    <x v="16"/>
    <x v="1"/>
    <x v="0"/>
    <x v="1"/>
    <x v="5"/>
    <s v="Calorific value adjustment - Invest."/>
    <s v="50% industrial high temperature application (&gt;500°C without glass)-Calorific value adjustment - Invest."/>
    <n v="9.5044801462221648E-2"/>
    <n v="0.51651979957789429"/>
  </r>
  <r>
    <x v="16"/>
    <x v="1"/>
    <x v="0"/>
    <x v="1"/>
    <x v="5"/>
    <s v="Calorific value adjustment - LPG demand "/>
    <s v="50% industrial high temperature application (&gt;500°C without glass)-Calorific value adjustment - LPG demand "/>
    <n v="0.83259246080906169"/>
    <n v="4.3883408300306037"/>
  </r>
  <r>
    <x v="16"/>
    <x v="1"/>
    <x v="0"/>
    <x v="3"/>
    <x v="6"/>
    <s v="Investment +30% of excisting capacity"/>
    <s v="Instalation of higher gas turbine capacities for compressors - inkl. transit and storage-Investment +30% of excisting capacity"/>
    <n v="2.1937466682100139E-2"/>
    <n v="3.3572010900764182"/>
  </r>
  <r>
    <x v="16"/>
    <x v="1"/>
    <x v="0"/>
    <x v="3"/>
    <x v="6"/>
    <s v="Gas demand +30% of excisting transport losses"/>
    <s v="Instalation of higher gas turbine capacities for compressors - inkl. transit and storage-Gas demand +30% of excisting transport losses"/>
    <n v="4.0228402367753449E-2"/>
    <n v="1.1273964478935579"/>
  </r>
  <r>
    <x v="16"/>
    <x v="1"/>
    <x v="0"/>
    <x v="0"/>
    <x v="7"/>
    <s v="  +3% less energy required"/>
    <s v="Gas pressure regulator storage withdrawal-  +3% less energy required"/>
    <n v="0"/>
    <n v="0"/>
  </r>
  <r>
    <x v="16"/>
    <x v="1"/>
    <x v="0"/>
    <x v="0"/>
    <x v="8"/>
    <s v="  5% of H2"/>
    <s v="H2 losses by drying-  5% of H2"/>
    <n v="0"/>
    <n v="0"/>
  </r>
  <r>
    <x v="16"/>
    <x v="1"/>
    <x v="0"/>
    <x v="3"/>
    <x v="9"/>
    <s v="  +3% less energy required"/>
    <s v="Gas pressure regulator &gt;40 to 16bar-  +3% less energy required"/>
    <n v="9.3796698568768223E-4"/>
    <n v="-2.6286419188085056E-2"/>
  </r>
  <r>
    <x v="16"/>
    <x v="1"/>
    <x v="1"/>
    <x v="1"/>
    <x v="5"/>
    <s v="Calorific value adjustment - Invest."/>
    <s v="50% industrial high temperature application (&gt;500°C without glass)-Calorific value adjustment - Invest."/>
    <n v="9.5044801462221648E-2"/>
    <n v="0.51651979957789429"/>
  </r>
  <r>
    <x v="16"/>
    <x v="1"/>
    <x v="1"/>
    <x v="1"/>
    <x v="5"/>
    <s v="Calorific value adjustment - LPG demand "/>
    <s v="50% industrial high temperature application (&gt;500°C without glass)-Calorific value adjustment - LPG demand "/>
    <n v="0.83259246080906169"/>
    <n v="4.3883408300306037"/>
  </r>
  <r>
    <x v="16"/>
    <x v="1"/>
    <x v="0"/>
    <x v="3"/>
    <x v="10"/>
    <s v="Adaptation - Exchange helium"/>
    <s v="gas chromatographs (GC)-Adaptation - Exchange helium"/>
    <n v="3.1557792207792208E-2"/>
    <n v="0.24918747130002317"/>
  </r>
  <r>
    <x v="16"/>
    <x v="1"/>
    <x v="1"/>
    <x v="1"/>
    <x v="11"/>
    <s v="Membrane for deblending - Invest."/>
    <s v="Chemical industry (material use), glass-Membrane for deblending - Invest."/>
    <n v="1.7982172548935476"/>
    <n v="1.1318727898822327"/>
  </r>
  <r>
    <x v="16"/>
    <x v="1"/>
    <x v="1"/>
    <x v="1"/>
    <x v="11"/>
    <s v="Membrane for deblending - H2. use"/>
    <s v="Chemical industry (material use), glass-Membrane for deblending - H2. use"/>
    <n v="15.752383152867475"/>
    <n v="8.6657364532889538"/>
  </r>
  <r>
    <x v="16"/>
    <x v="2"/>
    <x v="0"/>
    <x v="3"/>
    <x v="12"/>
    <s v="Component exchange - 50% Invest."/>
    <s v="compresor gas grid-Component exchange - 50% Invest."/>
    <n v="7.3124888940333796E-2"/>
    <n v="6.598979166007692"/>
  </r>
  <r>
    <x v="16"/>
    <x v="2"/>
    <x v="0"/>
    <x v="0"/>
    <x v="13"/>
    <s v="Component exchange - 50% Invest."/>
    <s v="compresor storage (cavern + porous)-Component exchange - 50% Invest."/>
    <n v="0"/>
    <n v="0"/>
  </r>
  <r>
    <x v="16"/>
    <x v="2"/>
    <x v="0"/>
    <x v="3"/>
    <x v="6"/>
    <s v="Investment +40% of excisting capacity"/>
    <s v="Instalation of higher gas turbine capacities for compressors - inkl. transit and storage-Investment +40% of excisting capacity"/>
    <n v="2.924995557613352E-2"/>
    <n v="4.4762681201018912"/>
  </r>
  <r>
    <x v="16"/>
    <x v="2"/>
    <x v="0"/>
    <x v="3"/>
    <x v="6"/>
    <s v="Gas demand +40% of excisting transport losses"/>
    <s v="Instalation of higher gas turbine capacities for compressors - inkl. transit and storage-Gas demand +40% of excisting transport losses"/>
    <n v="5.3637869823671275E-2"/>
    <n v="1.5031952638580774"/>
  </r>
  <r>
    <x v="16"/>
    <x v="2"/>
    <x v="0"/>
    <x v="3"/>
    <x v="10"/>
    <s v="Adaptation - Exchange helium"/>
    <s v="gas chromatographs (GC)-Adaptation - Exchange helium"/>
    <n v="3.1557792207792208E-2"/>
    <n v="0"/>
  </r>
  <r>
    <x v="16"/>
    <x v="2"/>
    <x v="1"/>
    <x v="2"/>
    <x v="14"/>
    <s v="Membrane for deblending - Invest."/>
    <s v="CHP for power generation-Membrane for deblending - Invest."/>
    <n v="0.62056170223813989"/>
    <n v="1.5530006677252031"/>
  </r>
  <r>
    <x v="16"/>
    <x v="2"/>
    <x v="1"/>
    <x v="2"/>
    <x v="14"/>
    <s v="Membrane for deblending - electr. demand"/>
    <s v="CHP for power generation-Membrane for deblending - electr. demand"/>
    <n v="1.0344844533745821"/>
    <n v="1.0111713364508541"/>
  </r>
  <r>
    <x v="16"/>
    <x v="2"/>
    <x v="1"/>
    <x v="2"/>
    <x v="14"/>
    <s v="Membrane for deblending - H2. use"/>
    <s v="CHP for power generation-Membrane for deblending - H2. use"/>
    <n v="1.0344844533745821"/>
    <n v="2.2763716577924789"/>
  </r>
  <r>
    <x v="16"/>
    <x v="2"/>
    <x v="0"/>
    <x v="0"/>
    <x v="7"/>
    <s v="  +5% less energy required"/>
    <s v="Gas pressure regulator storage withdrawal-  +5% less energy required"/>
    <n v="0"/>
    <n v="0"/>
  </r>
  <r>
    <x v="16"/>
    <x v="2"/>
    <x v="0"/>
    <x v="0"/>
    <x v="8"/>
    <s v="  5% of H2"/>
    <s v="H2 losses by drying-  5% of H2"/>
    <n v="0"/>
    <n v="0"/>
  </r>
  <r>
    <x v="16"/>
    <x v="2"/>
    <x v="0"/>
    <x v="3"/>
    <x v="9"/>
    <s v=" +5% less energy required"/>
    <s v="Gas pressure regulator &gt;40 to 16bar- +5% less energy required"/>
    <n v="1.5632783094794705E-3"/>
    <n v="-4.3810698646808428E-2"/>
  </r>
  <r>
    <x v="16"/>
    <x v="2"/>
    <x v="1"/>
    <x v="4"/>
    <x v="15"/>
    <s v="Exchange Gas pressure regulator - Invest."/>
    <s v="Gas pressure regulator-Exchange Gas pressure regulator - Invest."/>
    <n v="0.70060698555251855"/>
    <n v="1.9653601994326744"/>
  </r>
  <r>
    <x v="16"/>
    <x v="2"/>
    <x v="1"/>
    <x v="4"/>
    <x v="10"/>
    <s v="Additional PCS Analysers for calorific value reconstruction system"/>
    <s v="gas chromatographs (GC)-Additional PCS Analysers for calorific value reconstruction system"/>
    <n v="0.14270753611870363"/>
    <n v="2.2537020224181474"/>
  </r>
  <r>
    <x v="16"/>
    <x v="2"/>
    <x v="1"/>
    <x v="4"/>
    <x v="11"/>
    <s v="Membrane for deblending - Invest."/>
    <s v="Chemical industry (material use), glass-Membrane for deblending - Invest."/>
    <n v="1.7982172548935476"/>
    <n v="1.7160651975633852"/>
  </r>
  <r>
    <x v="16"/>
    <x v="2"/>
    <x v="1"/>
    <x v="4"/>
    <x v="11"/>
    <s v="Membrane for deblending - H2. use"/>
    <s v="Chemical industry (material use), glass-Membrane for deblending - H2. use"/>
    <n v="31.50476630573495"/>
    <n v="34.662945813155815"/>
  </r>
  <r>
    <x v="16"/>
    <x v="2"/>
    <x v="1"/>
    <x v="4"/>
    <x v="2"/>
    <s v="Membrane for deblending - Invest."/>
    <s v="Gas turbine for power generation (old stock) -Membrane for deblending - Invest."/>
    <n v="1.3921572785979541"/>
    <n v="1.3285561846518545"/>
  </r>
  <r>
    <x v="16"/>
    <x v="2"/>
    <x v="1"/>
    <x v="4"/>
    <x v="2"/>
    <s v="Membrane for deblending - H2. use"/>
    <s v="Gas turbine for power generation (old stock) -Membrane for deblending - H2. use"/>
    <n v="1.0344844533745821"/>
    <n v="1.1381858288962394"/>
  </r>
  <r>
    <x v="16"/>
    <x v="2"/>
    <x v="1"/>
    <x v="4"/>
    <x v="16"/>
    <s v="Membrane for deblending - Invest."/>
    <s v="Gas turbine for grid and storage-Membrane for deblending - Invest."/>
    <n v="0.22159057254646602"/>
    <n v="0.57537698788348879"/>
  </r>
  <r>
    <x v="16"/>
    <x v="2"/>
    <x v="1"/>
    <x v="4"/>
    <x v="16"/>
    <s v="Membrane for deblending - H2. use"/>
    <s v="Gas turbine for grid and storage-Membrane for deblending - H2. use"/>
    <n v="0.13409467455917817"/>
    <n v="0.14753692799909579"/>
  </r>
  <r>
    <x v="16"/>
    <x v="2"/>
    <x v="1"/>
    <x v="4"/>
    <x v="17"/>
    <s v="Calorific value adjustment - LPG demand "/>
    <s v="industrial high temperature application (&gt;500°C without glass)-Calorific value adjustment - LPG demand "/>
    <n v="1.6651849216181234"/>
    <n v="8.7766816600612074"/>
  </r>
  <r>
    <x v="16"/>
    <x v="3"/>
    <x v="1"/>
    <x v="2"/>
    <x v="18"/>
    <s v="new heating boilers - Invest."/>
    <s v="boilers-new heating boilers - Invest."/>
    <n v="7.3364812730434448"/>
    <n v="7.5765463259565564"/>
  </r>
  <r>
    <x v="16"/>
    <x v="3"/>
    <x v="1"/>
    <x v="5"/>
    <x v="19"/>
    <s v="new heating boilers - Invest."/>
    <s v="…-new heating boilers - Invest."/>
    <n v="0"/>
    <n v="0"/>
  </r>
  <r>
    <x v="16"/>
    <x v="3"/>
    <x v="1"/>
    <x v="5"/>
    <x v="19"/>
    <s v="new heating boilers - Invest."/>
    <s v="…-new heating boilers - Invest."/>
    <n v="0"/>
    <n v="0"/>
  </r>
  <r>
    <x v="17"/>
    <x v="0"/>
    <x v="0"/>
    <x v="0"/>
    <x v="0"/>
    <s v="Desulfurization and Drying - Invest."/>
    <s v="Porous storage-Desulfurization and Drying - Invest."/>
    <n v="0"/>
    <n v="0"/>
  </r>
  <r>
    <x v="17"/>
    <x v="0"/>
    <x v="0"/>
    <x v="1"/>
    <x v="1"/>
    <s v="Membrane for deblending - Invest."/>
    <s v="50% Chemical industry (material use), glass-Membrane for deblending - Invest."/>
    <n v="2.3428463504345201E-2"/>
    <n v="2.1526451397964746E-2"/>
  </r>
  <r>
    <x v="17"/>
    <x v="0"/>
    <x v="0"/>
    <x v="1"/>
    <x v="1"/>
    <s v="Membrane for deblending - electr. demand"/>
    <s v="50% Chemical industry (material use), glass-Membrane for deblending - electr. demand"/>
    <n v="0.20523334029806395"/>
    <n v="0.20060820664486295"/>
  </r>
  <r>
    <x v="17"/>
    <x v="0"/>
    <x v="0"/>
    <x v="1"/>
    <x v="1"/>
    <s v="Membrane for deblending - H2. use"/>
    <s v="50% Chemical industry (material use), glass-Membrane for deblending - H2. use"/>
    <n v="0.20523334029806395"/>
    <n v="0.11290342681433836"/>
  </r>
  <r>
    <x v="17"/>
    <x v="0"/>
    <x v="1"/>
    <x v="1"/>
    <x v="1"/>
    <s v="Membrane for deblending - Invest."/>
    <s v="50% Chemical industry (material use), glass-Membrane for deblending - Invest."/>
    <n v="2.3428463504345201E-2"/>
    <n v="2.1526451397964746E-2"/>
  </r>
  <r>
    <x v="17"/>
    <x v="0"/>
    <x v="1"/>
    <x v="1"/>
    <x v="1"/>
    <s v="Membrane for deblending - electr. demand"/>
    <s v="50% Chemical industry (material use), glass-Membrane for deblending - electr. demand"/>
    <n v="0.20523334029806395"/>
    <n v="0.20060820664486295"/>
  </r>
  <r>
    <x v="17"/>
    <x v="0"/>
    <x v="1"/>
    <x v="1"/>
    <x v="1"/>
    <s v="Membrane for deblending - H2. use"/>
    <s v="50% Chemical industry (material use), glass-Membrane for deblending - H2. use"/>
    <n v="0.20523334029806395"/>
    <n v="0.11290342681433836"/>
  </r>
  <r>
    <x v="17"/>
    <x v="1"/>
    <x v="0"/>
    <x v="2"/>
    <x v="2"/>
    <s v="Membrane for deblending - Invest."/>
    <s v="Gas turbine for power generation (old stock) -Membrane for deblending - Invest."/>
    <n v="0.12418851134267561"/>
    <n v="0.19227583220432637"/>
  </r>
  <r>
    <x v="17"/>
    <x v="1"/>
    <x v="0"/>
    <x v="2"/>
    <x v="2"/>
    <s v="Membrane for deblending - electr. demand"/>
    <s v="Gas turbine for power generation (old stock) -Membrane for deblending - electr. demand"/>
    <n v="1.0066240395261128E-2"/>
    <n v="9.8393878422318934E-3"/>
  </r>
  <r>
    <x v="17"/>
    <x v="1"/>
    <x v="0"/>
    <x v="2"/>
    <x v="2"/>
    <s v="Membrane for deblending - H2. use"/>
    <s v="Gas turbine for power generation (old stock) -Membrane for deblending - H2. use"/>
    <n v="1.0066240395261128E-2"/>
    <n v="1.1075325618257966E-2"/>
  </r>
  <r>
    <x v="17"/>
    <x v="1"/>
    <x v="0"/>
    <x v="3"/>
    <x v="3"/>
    <s v="Membrane for deblending - Invest."/>
    <s v="Gas turbine for gas grid  - inkl. transit-Membrane for deblending - Invest."/>
    <n v="2.7086661680638675E-2"/>
    <n v="0.10284681693968389"/>
  </r>
  <r>
    <x v="17"/>
    <x v="1"/>
    <x v="0"/>
    <x v="3"/>
    <x v="3"/>
    <s v="Membrane for deblending - electr. demand"/>
    <s v="Gas turbine for gas grid  - inkl. transit-Membrane for deblending - electr. demand"/>
    <n v="1.6391388140838722E-2"/>
    <n v="1.6641003188668752E-2"/>
  </r>
  <r>
    <x v="17"/>
    <x v="1"/>
    <x v="0"/>
    <x v="3"/>
    <x v="3"/>
    <s v="Membrane for deblending - H2. use"/>
    <s v="Gas turbine for gas grid  - inkl. transit-Membrane for deblending - H2. use"/>
    <n v="1.6391388140838722E-2"/>
    <n v="1.803453462928466E-2"/>
  </r>
  <r>
    <x v="17"/>
    <x v="1"/>
    <x v="0"/>
    <x v="0"/>
    <x v="4"/>
    <s v="Membrane for deblending - Invest."/>
    <s v="Gas turbine for storage (cavern + porous)-Membrane for deblending - Invest."/>
    <n v="0"/>
    <n v="0"/>
  </r>
  <r>
    <x v="17"/>
    <x v="1"/>
    <x v="0"/>
    <x v="0"/>
    <x v="4"/>
    <s v="Membrane for deblending - electr. demand"/>
    <s v="Gas turbine for storage (cavern + porous)-Membrane for deblending - electr. demand"/>
    <n v="0"/>
    <n v="0"/>
  </r>
  <r>
    <x v="17"/>
    <x v="1"/>
    <x v="0"/>
    <x v="0"/>
    <x v="4"/>
    <s v="Membrane for deblending - H2. use"/>
    <s v="Gas turbine for storage (cavern + porous)-Membrane for deblending - H2. use"/>
    <n v="0"/>
    <n v="0"/>
  </r>
  <r>
    <x v="17"/>
    <x v="1"/>
    <x v="0"/>
    <x v="1"/>
    <x v="5"/>
    <s v="Calorific value adjustment - Invest."/>
    <s v="50% industrial high temperature application (&gt;500°C without glass)-Calorific value adjustment - Invest."/>
    <n v="9.4126668730488916E-2"/>
    <n v="0.51153021858782832"/>
  </r>
  <r>
    <x v="17"/>
    <x v="1"/>
    <x v="0"/>
    <x v="1"/>
    <x v="5"/>
    <s v="Calorific value adjustment - LPG demand "/>
    <s v="50% industrial high temperature application (&gt;500°C without glass)-Calorific value adjustment - LPG demand "/>
    <n v="0.824549618079083"/>
    <n v="4.3459494599391872"/>
  </r>
  <r>
    <x v="17"/>
    <x v="1"/>
    <x v="0"/>
    <x v="3"/>
    <x v="6"/>
    <s v="Investment +30% of excisting capacity"/>
    <s v="Instalation of higher gas turbine capacities for compressors - inkl. transit and storage-Investment +30% of excisting capacity"/>
    <n v="2.6815795063832291E-3"/>
    <n v="0.41037562688594426"/>
  </r>
  <r>
    <x v="17"/>
    <x v="1"/>
    <x v="0"/>
    <x v="3"/>
    <x v="6"/>
    <s v="Gas demand +30% of excisting transport losses"/>
    <s v="Instalation of higher gas turbine capacities for compressors - inkl. transit and storage-Gas demand +30% of excisting transport losses"/>
    <n v="4.9174164422516164E-3"/>
    <n v="0.13781004224646384"/>
  </r>
  <r>
    <x v="17"/>
    <x v="1"/>
    <x v="0"/>
    <x v="0"/>
    <x v="7"/>
    <s v="  +3% less energy required"/>
    <s v="Gas pressure regulator storage withdrawal-  +3% less energy required"/>
    <n v="0"/>
    <n v="0"/>
  </r>
  <r>
    <x v="17"/>
    <x v="1"/>
    <x v="0"/>
    <x v="0"/>
    <x v="8"/>
    <s v="  5% of H2"/>
    <s v="H2 losses by drying-  5% of H2"/>
    <n v="0"/>
    <n v="0"/>
  </r>
  <r>
    <x v="17"/>
    <x v="1"/>
    <x v="0"/>
    <x v="3"/>
    <x v="9"/>
    <s v="  +3% less energy required"/>
    <s v="Gas pressure regulator &gt;40 to 16bar-  +3% less energy required"/>
    <n v="1.2674534846533715E-4"/>
    <n v="-3.5520241231700722E-3"/>
  </r>
  <r>
    <x v="17"/>
    <x v="1"/>
    <x v="1"/>
    <x v="1"/>
    <x v="5"/>
    <s v="Calorific value adjustment - Invest."/>
    <s v="50% industrial high temperature application (&gt;500°C without glass)-Calorific value adjustment - Invest."/>
    <n v="9.4126668730488916E-2"/>
    <n v="0.51153021858782832"/>
  </r>
  <r>
    <x v="17"/>
    <x v="1"/>
    <x v="1"/>
    <x v="1"/>
    <x v="5"/>
    <s v="Calorific value adjustment - LPG demand "/>
    <s v="50% industrial high temperature application (&gt;500°C without glass)-Calorific value adjustment - LPG demand "/>
    <n v="0.824549618079083"/>
    <n v="4.3459494599391872"/>
  </r>
  <r>
    <x v="17"/>
    <x v="1"/>
    <x v="0"/>
    <x v="3"/>
    <x v="10"/>
    <s v="Adaptation - Exchange helium"/>
    <s v="gas chromatographs (GC)-Adaptation - Exchange helium"/>
    <n v="4.4357142857142859E-3"/>
    <n v="3.502540415338707E-2"/>
  </r>
  <r>
    <x v="17"/>
    <x v="1"/>
    <x v="1"/>
    <x v="1"/>
    <x v="11"/>
    <s v="Membrane for deblending - Invest."/>
    <s v="Chemical industry (material use), glass-Membrane for deblending - Invest."/>
    <n v="4.6856927008690402E-2"/>
    <n v="2.9493700249124916E-2"/>
  </r>
  <r>
    <x v="17"/>
    <x v="1"/>
    <x v="1"/>
    <x v="1"/>
    <x v="11"/>
    <s v="Membrane for deblending - H2. use"/>
    <s v="Chemical industry (material use), glass-Membrane for deblending - H2. use"/>
    <n v="0.4104666805961279"/>
    <n v="0.22580685362867672"/>
  </r>
  <r>
    <x v="17"/>
    <x v="2"/>
    <x v="0"/>
    <x v="3"/>
    <x v="12"/>
    <s v="Component exchange - 50% Invest."/>
    <s v="compresor gas grid-Component exchange - 50% Invest."/>
    <n v="8.9385983546107634E-3"/>
    <n v="0.8066422413785318"/>
  </r>
  <r>
    <x v="17"/>
    <x v="2"/>
    <x v="0"/>
    <x v="0"/>
    <x v="13"/>
    <s v="Component exchange - 50% Invest."/>
    <s v="compresor storage (cavern + porous)-Component exchange - 50% Invest."/>
    <n v="0"/>
    <n v="0"/>
  </r>
  <r>
    <x v="17"/>
    <x v="2"/>
    <x v="0"/>
    <x v="3"/>
    <x v="6"/>
    <s v="Investment +40% of excisting capacity"/>
    <s v="Instalation of higher gas turbine capacities for compressors - inkl. transit and storage-Investment +40% of excisting capacity"/>
    <n v="3.5754393418443056E-3"/>
    <n v="0.54716750251459234"/>
  </r>
  <r>
    <x v="17"/>
    <x v="2"/>
    <x v="0"/>
    <x v="3"/>
    <x v="6"/>
    <s v="Gas demand +40% of excisting transport losses"/>
    <s v="Instalation of higher gas turbine capacities for compressors - inkl. transit and storage-Gas demand +40% of excisting transport losses"/>
    <n v="6.5565552563354897E-3"/>
    <n v="0.18374672299528516"/>
  </r>
  <r>
    <x v="17"/>
    <x v="2"/>
    <x v="0"/>
    <x v="3"/>
    <x v="10"/>
    <s v="Adaptation - Exchange helium"/>
    <s v="gas chromatographs (GC)-Adaptation - Exchange helium"/>
    <n v="4.4357142857142859E-3"/>
    <n v="0"/>
  </r>
  <r>
    <x v="17"/>
    <x v="2"/>
    <x v="1"/>
    <x v="2"/>
    <x v="14"/>
    <s v="Membrane for deblending - Invest."/>
    <s v="CHP for power generation-Membrane for deblending - Invest."/>
    <n v="1.6361814428873932E-2"/>
    <n v="4.0946627292004649E-2"/>
  </r>
  <r>
    <x v="17"/>
    <x v="2"/>
    <x v="1"/>
    <x v="2"/>
    <x v="14"/>
    <s v="Membrane for deblending - electr. demand"/>
    <s v="CHP for power generation-Membrane for deblending - electr. demand"/>
    <n v="3.2210570150853777E-3"/>
    <n v="3.1484673511559488E-3"/>
  </r>
  <r>
    <x v="17"/>
    <x v="2"/>
    <x v="1"/>
    <x v="2"/>
    <x v="14"/>
    <s v="Membrane for deblending - H2. use"/>
    <s v="CHP for power generation-Membrane for deblending - H2. use"/>
    <n v="3.2210570150853777E-3"/>
    <n v="7.0879005221927633E-3"/>
  </r>
  <r>
    <x v="17"/>
    <x v="2"/>
    <x v="0"/>
    <x v="0"/>
    <x v="7"/>
    <s v="  +5% less energy required"/>
    <s v="Gas pressure regulator storage withdrawal-  +5% less energy required"/>
    <n v="0"/>
    <n v="0"/>
  </r>
  <r>
    <x v="17"/>
    <x v="2"/>
    <x v="0"/>
    <x v="0"/>
    <x v="8"/>
    <s v="  5% of H2"/>
    <s v="H2 losses by drying-  5% of H2"/>
    <n v="0"/>
    <n v="0"/>
  </r>
  <r>
    <x v="17"/>
    <x v="2"/>
    <x v="0"/>
    <x v="3"/>
    <x v="9"/>
    <s v=" +5% less energy required"/>
    <s v="Gas pressure regulator &gt;40 to 16bar- +5% less energy required"/>
    <n v="2.1124224744222859E-4"/>
    <n v="-5.9200402052834548E-3"/>
  </r>
  <r>
    <x v="17"/>
    <x v="2"/>
    <x v="1"/>
    <x v="4"/>
    <x v="15"/>
    <s v="Exchange Gas pressure regulator - Invest."/>
    <s v="Gas pressure regulator-Exchange Gas pressure regulator - Invest."/>
    <n v="0.23924698945724324"/>
    <n v="0.67114162520451648"/>
  </r>
  <r>
    <x v="17"/>
    <x v="2"/>
    <x v="1"/>
    <x v="4"/>
    <x v="10"/>
    <s v="Additional PCS Analysers for calorific value reconstruction system"/>
    <s v="gas chromatographs (GC)-Additional PCS Analysers for calorific value reconstruction system"/>
    <n v="4.8732526356891834E-2"/>
    <n v="0.76960612028728292"/>
  </r>
  <r>
    <x v="17"/>
    <x v="2"/>
    <x v="1"/>
    <x v="4"/>
    <x v="11"/>
    <s v="Membrane for deblending - Invest."/>
    <s v="Chemical industry (material use), glass-Membrane for deblending - Invest."/>
    <n v="4.6856927008690402E-2"/>
    <n v="4.4716255216415202E-2"/>
  </r>
  <r>
    <x v="17"/>
    <x v="2"/>
    <x v="1"/>
    <x v="4"/>
    <x v="11"/>
    <s v="Membrane for deblending - H2. use"/>
    <s v="Chemical industry (material use), glass-Membrane for deblending - H2. use"/>
    <n v="0.82093336119225579"/>
    <n v="0.90322741451470689"/>
  </r>
  <r>
    <x v="17"/>
    <x v="2"/>
    <x v="1"/>
    <x v="4"/>
    <x v="2"/>
    <s v="Membrane for deblending - Invest."/>
    <s v="Gas turbine for power generation (old stock) -Membrane for deblending - Invest."/>
    <n v="0.12418851134267561"/>
    <n v="0.11851492453006605"/>
  </r>
  <r>
    <x v="17"/>
    <x v="2"/>
    <x v="1"/>
    <x v="4"/>
    <x v="2"/>
    <s v="Membrane for deblending - H2. use"/>
    <s v="Gas turbine for power generation (old stock) -Membrane for deblending - H2. use"/>
    <n v="1.0066240395261128E-2"/>
    <n v="1.1075325618257966E-2"/>
  </r>
  <r>
    <x v="17"/>
    <x v="2"/>
    <x v="1"/>
    <x v="4"/>
    <x v="16"/>
    <s v="Membrane for deblending - Invest."/>
    <s v="Gas turbine for grid and storage-Membrane for deblending - Invest."/>
    <n v="2.7086661680638675E-2"/>
    <n v="7.033260319031362E-2"/>
  </r>
  <r>
    <x v="17"/>
    <x v="2"/>
    <x v="1"/>
    <x v="4"/>
    <x v="16"/>
    <s v="Membrane for deblending - H2. use"/>
    <s v="Gas turbine for grid and storage-Membrane for deblending - H2. use"/>
    <n v="1.6391388140838722E-2"/>
    <n v="1.803453462928466E-2"/>
  </r>
  <r>
    <x v="17"/>
    <x v="2"/>
    <x v="1"/>
    <x v="4"/>
    <x v="17"/>
    <s v="Calorific value adjustment - LPG demand "/>
    <s v="industrial high temperature application (&gt;500°C without glass)-Calorific value adjustment - LPG demand "/>
    <n v="1.649099236158166"/>
    <n v="8.6918989198783745"/>
  </r>
  <r>
    <x v="17"/>
    <x v="3"/>
    <x v="1"/>
    <x v="2"/>
    <x v="18"/>
    <s v="new heating boilers - Invest."/>
    <s v="boilers-new heating boilers - Invest."/>
    <n v="29.247914861719355"/>
    <n v="30.204967973089747"/>
  </r>
  <r>
    <x v="17"/>
    <x v="3"/>
    <x v="1"/>
    <x v="5"/>
    <x v="19"/>
    <s v="new heating boilers - Invest."/>
    <s v="…-new heating boilers - Invest."/>
    <n v="0"/>
    <n v="0"/>
  </r>
  <r>
    <x v="17"/>
    <x v="3"/>
    <x v="1"/>
    <x v="5"/>
    <x v="19"/>
    <s v="new heating boilers - Invest."/>
    <s v="…-new heating boilers - Invest."/>
    <n v="0"/>
    <n v="0"/>
  </r>
  <r>
    <x v="18"/>
    <x v="0"/>
    <x v="0"/>
    <x v="0"/>
    <x v="0"/>
    <s v="Desulfurization and Drying - Invest."/>
    <s v="Porous storage-Desulfurization and Drying - Invest."/>
    <n v="1.2369109947643977"/>
    <n v="7.2298284607012491"/>
  </r>
  <r>
    <x v="18"/>
    <x v="0"/>
    <x v="0"/>
    <x v="1"/>
    <x v="1"/>
    <s v="Membrane for deblending - Invest."/>
    <s v="50% Chemical industry (material use), glass-Membrane for deblending - Invest."/>
    <n v="0"/>
    <n v="0"/>
  </r>
  <r>
    <x v="18"/>
    <x v="0"/>
    <x v="0"/>
    <x v="1"/>
    <x v="1"/>
    <s v="Membrane for deblending - electr. demand"/>
    <s v="50% Chemical industry (material use), glass-Membrane for deblending - electr. demand"/>
    <n v="0"/>
    <n v="0"/>
  </r>
  <r>
    <x v="18"/>
    <x v="0"/>
    <x v="0"/>
    <x v="1"/>
    <x v="1"/>
    <s v="Membrane for deblending - H2. use"/>
    <s v="50% Chemical industry (material use), glass-Membrane for deblending - H2. use"/>
    <n v="0"/>
    <n v="0"/>
  </r>
  <r>
    <x v="18"/>
    <x v="0"/>
    <x v="1"/>
    <x v="1"/>
    <x v="1"/>
    <s v="Membrane for deblending - Invest."/>
    <s v="50% Chemical industry (material use), glass-Membrane for deblending - Invest."/>
    <n v="0"/>
    <n v="0"/>
  </r>
  <r>
    <x v="18"/>
    <x v="0"/>
    <x v="1"/>
    <x v="1"/>
    <x v="1"/>
    <s v="Membrane for deblending - electr. demand"/>
    <s v="50% Chemical industry (material use), glass-Membrane for deblending - electr. demand"/>
    <n v="0"/>
    <n v="0"/>
  </r>
  <r>
    <x v="18"/>
    <x v="0"/>
    <x v="1"/>
    <x v="1"/>
    <x v="1"/>
    <s v="Membrane for deblending - H2. use"/>
    <s v="50% Chemical industry (material use), glass-Membrane for deblending - H2. use"/>
    <n v="0"/>
    <n v="0"/>
  </r>
  <r>
    <x v="18"/>
    <x v="1"/>
    <x v="0"/>
    <x v="2"/>
    <x v="2"/>
    <s v="Membrane for deblending - Invest."/>
    <s v="Gas turbine for power generation (old stock) -Membrane for deblending - Invest."/>
    <n v="1.5170814679787805"/>
    <n v="2.3488332263883351"/>
  </r>
  <r>
    <x v="18"/>
    <x v="1"/>
    <x v="0"/>
    <x v="2"/>
    <x v="2"/>
    <s v="Membrane for deblending - electr. demand"/>
    <s v="Gas turbine for power generation (old stock) -Membrane for deblending - electr. demand"/>
    <n v="3.3280231519263408"/>
    <n v="3.2530229016928662"/>
  </r>
  <r>
    <x v="18"/>
    <x v="1"/>
    <x v="0"/>
    <x v="2"/>
    <x v="2"/>
    <s v="Membrane for deblending - H2. use"/>
    <s v="Gas turbine for power generation (old stock) -Membrane for deblending - H2. use"/>
    <n v="3.3280231519263408"/>
    <n v="3.6616391647111333"/>
  </r>
  <r>
    <x v="18"/>
    <x v="1"/>
    <x v="0"/>
    <x v="3"/>
    <x v="3"/>
    <s v="Membrane for deblending - Invest."/>
    <s v="Gas turbine for gas grid  - inkl. transit-Membrane for deblending - Invest."/>
    <n v="6.3310910908030801E-2"/>
    <n v="0.24038863634115246"/>
  </r>
  <r>
    <x v="18"/>
    <x v="1"/>
    <x v="0"/>
    <x v="3"/>
    <x v="3"/>
    <s v="Membrane for deblending - electr. demand"/>
    <s v="Gas turbine for gas grid  - inkl. transit-Membrane for deblending - electr. demand"/>
    <n v="3.8312351905121292E-2"/>
    <n v="3.8895788736163749E-2"/>
  </r>
  <r>
    <x v="18"/>
    <x v="1"/>
    <x v="0"/>
    <x v="3"/>
    <x v="3"/>
    <s v="Membrane for deblending - H2. use"/>
    <s v="Gas turbine for gas grid  - inkl. transit-Membrane for deblending - H2. use"/>
    <n v="3.8312351905121292E-2"/>
    <n v="4.215295441883761E-2"/>
  </r>
  <r>
    <x v="18"/>
    <x v="1"/>
    <x v="0"/>
    <x v="0"/>
    <x v="4"/>
    <s v="Membrane for deblending - Invest."/>
    <s v="Gas turbine for storage (cavern + porous)-Membrane for deblending - Invest."/>
    <n v="8.4959543074726307E-2"/>
    <n v="0.32258750365429067"/>
  </r>
  <r>
    <x v="18"/>
    <x v="1"/>
    <x v="0"/>
    <x v="0"/>
    <x v="4"/>
    <s v="Membrane for deblending - electr. demand"/>
    <s v="Gas turbine for storage (cavern + porous)-Membrane for deblending - electr. demand"/>
    <n v="9.1036649214659662E-2"/>
    <n v="9.2422994126558022E-2"/>
  </r>
  <r>
    <x v="18"/>
    <x v="1"/>
    <x v="0"/>
    <x v="0"/>
    <x v="4"/>
    <s v="Membrane for deblending - H2. use"/>
    <s v="Gas turbine for storage (cavern + porous)-Membrane for deblending - H2. use"/>
    <n v="9.1036649214659662E-2"/>
    <n v="0.10016257248556687"/>
  </r>
  <r>
    <x v="18"/>
    <x v="1"/>
    <x v="0"/>
    <x v="1"/>
    <x v="5"/>
    <s v="Calorific value adjustment - Invest."/>
    <s v="50% industrial high temperature application (&gt;500°C without glass)-Calorific value adjustment - Invest."/>
    <n v="2.1718318026205052E-2"/>
    <n v="0.11802793105442282"/>
  </r>
  <r>
    <x v="18"/>
    <x v="1"/>
    <x v="0"/>
    <x v="1"/>
    <x v="5"/>
    <s v="Calorific value adjustment - LPG demand "/>
    <s v="50% industrial high temperature application (&gt;500°C without glass)-Calorific value adjustment - LPG demand "/>
    <n v="0.19025246590955627"/>
    <n v="1.0027627001974224"/>
  </r>
  <r>
    <x v="18"/>
    <x v="1"/>
    <x v="0"/>
    <x v="3"/>
    <x v="6"/>
    <s v="Investment +30% of excisting capacity"/>
    <s v="Instalation of higher gas turbine capacities for compressors - inkl. transit and storage-Investment +30% of excisting capacity"/>
    <n v="1.4678774944292955E-2"/>
    <n v="2.2463669100031671"/>
  </r>
  <r>
    <x v="18"/>
    <x v="1"/>
    <x v="0"/>
    <x v="3"/>
    <x v="6"/>
    <s v="Gas demand +30% of excisting transport losses"/>
    <s v="Instalation of higher gas turbine capacities for compressors - inkl. transit and storage-Gas demand +30% of excisting transport losses"/>
    <n v="3.8804700335934285E-2"/>
    <n v="1.0874973587162464"/>
  </r>
  <r>
    <x v="18"/>
    <x v="1"/>
    <x v="0"/>
    <x v="0"/>
    <x v="7"/>
    <s v="  +3% less energy required"/>
    <s v="Gas pressure regulator storage withdrawal-  +3% less energy required"/>
    <n v="4.0245356522737114E-4"/>
    <n v="-1.1278715861784663E-2"/>
  </r>
  <r>
    <x v="18"/>
    <x v="1"/>
    <x v="0"/>
    <x v="0"/>
    <x v="8"/>
    <s v="  5% of H2"/>
    <s v="H2 losses by drying-  5% of H2"/>
    <n v="3.4138743455497382E-2"/>
    <n v="1.706937172774869"/>
  </r>
  <r>
    <x v="18"/>
    <x v="1"/>
    <x v="0"/>
    <x v="3"/>
    <x v="9"/>
    <s v="  +3% less energy required"/>
    <s v="Gas pressure regulator &gt;40 to 16bar-  +3% less energy required"/>
    <n v="2.5206318258073798E-4"/>
    <n v="-7.0640423173767486E-3"/>
  </r>
  <r>
    <x v="18"/>
    <x v="1"/>
    <x v="1"/>
    <x v="1"/>
    <x v="5"/>
    <s v="Calorific value adjustment - Invest."/>
    <s v="50% industrial high temperature application (&gt;500°C without glass)-Calorific value adjustment - Invest."/>
    <n v="2.1718318026205052E-2"/>
    <n v="0.11802793105442282"/>
  </r>
  <r>
    <x v="18"/>
    <x v="1"/>
    <x v="1"/>
    <x v="1"/>
    <x v="5"/>
    <s v="Calorific value adjustment - LPG demand "/>
    <s v="50% industrial high temperature application (&gt;500°C without glass)-Calorific value adjustment - LPG demand "/>
    <n v="0.19025246590955627"/>
    <n v="1.0027627001974224"/>
  </r>
  <r>
    <x v="18"/>
    <x v="1"/>
    <x v="0"/>
    <x v="3"/>
    <x v="10"/>
    <s v="Adaptation - Exchange helium"/>
    <s v="gas chromatographs (GC)-Adaptation - Exchange helium"/>
    <n v="1.7742857142857144E-2"/>
    <n v="0.14010161661354828"/>
  </r>
  <r>
    <x v="18"/>
    <x v="1"/>
    <x v="1"/>
    <x v="1"/>
    <x v="11"/>
    <s v="Membrane for deblending - Invest."/>
    <s v="Chemical industry (material use), glass-Membrane for deblending - Invest."/>
    <n v="0"/>
    <n v="0"/>
  </r>
  <r>
    <x v="18"/>
    <x v="1"/>
    <x v="1"/>
    <x v="1"/>
    <x v="11"/>
    <s v="Membrane for deblending - H2. use"/>
    <s v="Chemical industry (material use), glass-Membrane for deblending - H2. use"/>
    <n v="0"/>
    <n v="0"/>
  </r>
  <r>
    <x v="18"/>
    <x v="2"/>
    <x v="0"/>
    <x v="3"/>
    <x v="12"/>
    <s v="Component exchange - 50% Invest."/>
    <s v="compresor gas grid-Component exchange - 50% Invest."/>
    <n v="2.0892600599650167E-2"/>
    <n v="1.8854023312542201"/>
  </r>
  <r>
    <x v="18"/>
    <x v="2"/>
    <x v="0"/>
    <x v="0"/>
    <x v="13"/>
    <s v="Component exchange - 50% Invest."/>
    <s v="compresor storage (cavern + porous)-Component exchange - 50% Invest."/>
    <n v="2.8036649214659683E-2"/>
    <n v="2.5300997612887537"/>
  </r>
  <r>
    <x v="18"/>
    <x v="2"/>
    <x v="0"/>
    <x v="3"/>
    <x v="6"/>
    <s v="Investment +40% of excisting capacity"/>
    <s v="Instalation of higher gas turbine capacities for compressors - inkl. transit and storage-Investment +40% of excisting capacity"/>
    <n v="1.957169992572394E-2"/>
    <n v="2.9951558800042228"/>
  </r>
  <r>
    <x v="18"/>
    <x v="2"/>
    <x v="0"/>
    <x v="3"/>
    <x v="6"/>
    <s v="Gas demand +40% of excisting transport losses"/>
    <s v="Instalation of higher gas turbine capacities for compressors - inkl. transit and storage-Gas demand +40% of excisting transport losses"/>
    <n v="5.1739600447912384E-2"/>
    <n v="1.4499964782883286"/>
  </r>
  <r>
    <x v="18"/>
    <x v="2"/>
    <x v="0"/>
    <x v="3"/>
    <x v="10"/>
    <s v="Adaptation - Exchange helium"/>
    <s v="gas chromatographs (GC)-Adaptation - Exchange helium"/>
    <n v="1.7742857142857144E-2"/>
    <n v="0"/>
  </r>
  <r>
    <x v="18"/>
    <x v="2"/>
    <x v="1"/>
    <x v="2"/>
    <x v="14"/>
    <s v="Membrane for deblending - Invest."/>
    <s v="CHP for power generation-Membrane for deblending - Invest."/>
    <n v="1.4227863302277088"/>
    <n v="3.5606259827262048"/>
  </r>
  <r>
    <x v="18"/>
    <x v="2"/>
    <x v="1"/>
    <x v="2"/>
    <x v="14"/>
    <s v="Membrane for deblending - electr. demand"/>
    <s v="CHP for power generation-Membrane for deblending - electr. demand"/>
    <n v="3.3280231519263408"/>
    <n v="3.2530229016928662"/>
  </r>
  <r>
    <x v="18"/>
    <x v="2"/>
    <x v="1"/>
    <x v="2"/>
    <x v="14"/>
    <s v="Membrane for deblending - H2. use"/>
    <s v="CHP for power generation-Membrane for deblending - H2. use"/>
    <n v="3.3280231519263408"/>
    <n v="7.3232783294222665"/>
  </r>
  <r>
    <x v="18"/>
    <x v="2"/>
    <x v="0"/>
    <x v="0"/>
    <x v="7"/>
    <s v="  +5% less energy required"/>
    <s v="Gas pressure regulator storage withdrawal-  +5% less energy required"/>
    <n v="6.7075594204561858E-4"/>
    <n v="-1.8797859769641104E-2"/>
  </r>
  <r>
    <x v="18"/>
    <x v="2"/>
    <x v="0"/>
    <x v="0"/>
    <x v="8"/>
    <s v="  5% of H2"/>
    <s v="H2 losses by drying-  5% of H2"/>
    <n v="3.4138743455497382E-2"/>
    <n v="1.706937172774869"/>
  </r>
  <r>
    <x v="18"/>
    <x v="2"/>
    <x v="0"/>
    <x v="3"/>
    <x v="9"/>
    <s v=" +5% less energy required"/>
    <s v="Gas pressure regulator &gt;40 to 16bar- +5% less energy required"/>
    <n v="4.2010530430123004E-4"/>
    <n v="-1.1773403862294583E-2"/>
  </r>
  <r>
    <x v="18"/>
    <x v="2"/>
    <x v="1"/>
    <x v="4"/>
    <x v="15"/>
    <s v="Exchange Gas pressure regulator - Invest."/>
    <s v="Gas pressure regulator-Exchange Gas pressure regulator - Invest."/>
    <n v="0.41208014642717689"/>
    <n v="1.1559775101666494"/>
  </r>
  <r>
    <x v="18"/>
    <x v="2"/>
    <x v="1"/>
    <x v="4"/>
    <x v="10"/>
    <s v="Additional PCS Analysers for calorific value reconstruction system"/>
    <s v="gas chromatographs (GC)-Additional PCS Analysers for calorific value reconstruction system"/>
    <n v="8.3937133932057775E-2"/>
    <n v="1.3255732222950802"/>
  </r>
  <r>
    <x v="18"/>
    <x v="2"/>
    <x v="1"/>
    <x v="4"/>
    <x v="11"/>
    <s v="Membrane for deblending - Invest."/>
    <s v="Chemical industry (material use), glass-Membrane for deblending - Invest."/>
    <n v="0"/>
    <n v="0"/>
  </r>
  <r>
    <x v="18"/>
    <x v="2"/>
    <x v="1"/>
    <x v="4"/>
    <x v="11"/>
    <s v="Membrane for deblending - H2. use"/>
    <s v="Chemical industry (material use), glass-Membrane for deblending - H2. use"/>
    <n v="0"/>
    <n v="0"/>
  </r>
  <r>
    <x v="18"/>
    <x v="2"/>
    <x v="1"/>
    <x v="4"/>
    <x v="2"/>
    <s v="Membrane for deblending - Invest."/>
    <s v="Gas turbine for power generation (old stock) -Membrane for deblending - Invest."/>
    <n v="1.5170814679787805"/>
    <n v="1.4477731775635061"/>
  </r>
  <r>
    <x v="18"/>
    <x v="2"/>
    <x v="1"/>
    <x v="4"/>
    <x v="2"/>
    <s v="Membrane for deblending - H2. use"/>
    <s v="Gas turbine for power generation (old stock) -Membrane for deblending - H2. use"/>
    <n v="3.3280231519263408"/>
    <n v="3.6616391647111333"/>
  </r>
  <r>
    <x v="18"/>
    <x v="2"/>
    <x v="1"/>
    <x v="4"/>
    <x v="16"/>
    <s v="Membrane for deblending - Invest."/>
    <s v="Gas turbine for grid and storage-Membrane for deblending - Invest."/>
    <n v="0.14827045398275712"/>
    <n v="0.38499565312882167"/>
  </r>
  <r>
    <x v="18"/>
    <x v="2"/>
    <x v="1"/>
    <x v="4"/>
    <x v="16"/>
    <s v="Membrane for deblending - H2. use"/>
    <s v="Gas turbine for grid and storage-Membrane for deblending - H2. use"/>
    <n v="0.12934900111978095"/>
    <n v="0.14231552690440449"/>
  </r>
  <r>
    <x v="18"/>
    <x v="2"/>
    <x v="1"/>
    <x v="4"/>
    <x v="17"/>
    <s v="Calorific value adjustment - LPG demand "/>
    <s v="industrial high temperature application (&gt;500°C without glass)-Calorific value adjustment - LPG demand "/>
    <n v="0.38050493181911255"/>
    <n v="2.0055254003948448"/>
  </r>
  <r>
    <x v="18"/>
    <x v="3"/>
    <x v="1"/>
    <x v="2"/>
    <x v="18"/>
    <s v="new heating boilers - Invest."/>
    <s v="boilers-new heating boilers - Invest."/>
    <n v="17.719488938407363"/>
    <n v="18.299307776795459"/>
  </r>
  <r>
    <x v="18"/>
    <x v="3"/>
    <x v="1"/>
    <x v="5"/>
    <x v="19"/>
    <s v="new heating boilers - Invest."/>
    <s v="…-new heating boilers - Invest."/>
    <n v="0"/>
    <n v="0"/>
  </r>
  <r>
    <x v="18"/>
    <x v="3"/>
    <x v="1"/>
    <x v="5"/>
    <x v="19"/>
    <s v="new heating boilers - Invest."/>
    <s v="…-new heating boilers - Invest."/>
    <n v="0"/>
    <n v="0"/>
  </r>
  <r>
    <x v="19"/>
    <x v="0"/>
    <x v="0"/>
    <x v="0"/>
    <x v="0"/>
    <s v="Desulfurization and Drying - Invest."/>
    <s v="Porous storage-Desulfurization and Drying - Invest."/>
    <n v="0"/>
    <n v="0"/>
  </r>
  <r>
    <x v="19"/>
    <x v="0"/>
    <x v="0"/>
    <x v="1"/>
    <x v="1"/>
    <s v="Membrane for deblending - Invest."/>
    <s v="50% Chemical industry (material use), glass-Membrane for deblending - Invest."/>
    <n v="0"/>
    <n v="0"/>
  </r>
  <r>
    <x v="19"/>
    <x v="0"/>
    <x v="0"/>
    <x v="1"/>
    <x v="1"/>
    <s v="Membrane for deblending - electr. demand"/>
    <s v="50% Chemical industry (material use), glass-Membrane for deblending - electr. demand"/>
    <n v="0"/>
    <n v="0"/>
  </r>
  <r>
    <x v="19"/>
    <x v="0"/>
    <x v="0"/>
    <x v="1"/>
    <x v="1"/>
    <s v="Membrane for deblending - H2. use"/>
    <s v="50% Chemical industry (material use), glass-Membrane for deblending - H2. use"/>
    <n v="0"/>
    <n v="0"/>
  </r>
  <r>
    <x v="19"/>
    <x v="0"/>
    <x v="1"/>
    <x v="1"/>
    <x v="1"/>
    <s v="Membrane for deblending - Invest."/>
    <s v="50% Chemical industry (material use), glass-Membrane for deblending - Invest."/>
    <n v="0"/>
    <n v="0"/>
  </r>
  <r>
    <x v="19"/>
    <x v="0"/>
    <x v="1"/>
    <x v="1"/>
    <x v="1"/>
    <s v="Membrane for deblending - electr. demand"/>
    <s v="50% Chemical industry (material use), glass-Membrane for deblending - electr. demand"/>
    <n v="0"/>
    <n v="0"/>
  </r>
  <r>
    <x v="19"/>
    <x v="0"/>
    <x v="1"/>
    <x v="1"/>
    <x v="1"/>
    <s v="Membrane for deblending - H2. use"/>
    <s v="50% Chemical industry (material use), glass-Membrane for deblending - H2. use"/>
    <n v="0"/>
    <n v="0"/>
  </r>
  <r>
    <x v="19"/>
    <x v="1"/>
    <x v="0"/>
    <x v="2"/>
    <x v="2"/>
    <s v="Membrane for deblending - Invest."/>
    <s v="Gas turbine for power generation (old stock) -Membrane for deblending - Invest."/>
    <n v="0.24625"/>
    <n v="0.38125848493076292"/>
  </r>
  <r>
    <x v="19"/>
    <x v="1"/>
    <x v="0"/>
    <x v="2"/>
    <x v="2"/>
    <s v="Membrane for deblending - electr. demand"/>
    <s v="Gas turbine for power generation (old stock) -Membrane for deblending - electr. demand"/>
    <n v="0.52404428219945809"/>
    <n v="0.51223443277709724"/>
  </r>
  <r>
    <x v="19"/>
    <x v="1"/>
    <x v="0"/>
    <x v="2"/>
    <x v="2"/>
    <s v="Membrane for deblending - H2. use"/>
    <s v="Gas turbine for power generation (old stock) -Membrane for deblending - H2. use"/>
    <n v="0.52404428219945809"/>
    <n v="0.57657683860576081"/>
  </r>
  <r>
    <x v="19"/>
    <x v="1"/>
    <x v="0"/>
    <x v="3"/>
    <x v="3"/>
    <s v="Membrane for deblending - Invest."/>
    <s v="Gas turbine for gas grid  - inkl. transit-Membrane for deblending - Invest."/>
    <n v="0"/>
    <n v="0"/>
  </r>
  <r>
    <x v="19"/>
    <x v="1"/>
    <x v="0"/>
    <x v="3"/>
    <x v="3"/>
    <s v="Membrane for deblending - electr. demand"/>
    <s v="Gas turbine for gas grid  - inkl. transit-Membrane for deblending - electr. demand"/>
    <n v="0"/>
    <n v="0"/>
  </r>
  <r>
    <x v="19"/>
    <x v="1"/>
    <x v="0"/>
    <x v="3"/>
    <x v="3"/>
    <s v="Membrane for deblending - H2. use"/>
    <s v="Gas turbine for gas grid  - inkl. transit-Membrane for deblending - H2. use"/>
    <n v="0"/>
    <n v="0"/>
  </r>
  <r>
    <x v="19"/>
    <x v="1"/>
    <x v="0"/>
    <x v="0"/>
    <x v="4"/>
    <s v="Membrane for deblending - Invest."/>
    <s v="Gas turbine for storage (cavern + porous)-Membrane for deblending - Invest."/>
    <n v="0"/>
    <n v="0"/>
  </r>
  <r>
    <x v="19"/>
    <x v="1"/>
    <x v="0"/>
    <x v="0"/>
    <x v="4"/>
    <s v="Membrane for deblending - electr. demand"/>
    <s v="Gas turbine for storage (cavern + porous)-Membrane for deblending - electr. demand"/>
    <n v="0"/>
    <n v="0"/>
  </r>
  <r>
    <x v="19"/>
    <x v="1"/>
    <x v="0"/>
    <x v="0"/>
    <x v="4"/>
    <s v="Membrane for deblending - H2. use"/>
    <s v="Gas turbine for storage (cavern + porous)-Membrane for deblending - H2. use"/>
    <n v="0"/>
    <n v="0"/>
  </r>
  <r>
    <x v="19"/>
    <x v="1"/>
    <x v="0"/>
    <x v="1"/>
    <x v="5"/>
    <s v="Calorific value adjustment - Invest."/>
    <s v="50% industrial high temperature application (&gt;500°C without glass)-Calorific value adjustment - Invest."/>
    <n v="3.6414120766631509E-4"/>
    <n v="1.9789208952855544E-3"/>
  </r>
  <r>
    <x v="19"/>
    <x v="1"/>
    <x v="0"/>
    <x v="1"/>
    <x v="5"/>
    <s v="Calorific value adjustment - LPG demand "/>
    <s v="50% industrial high temperature application (&gt;500°C without glass)-Calorific value adjustment - LPG demand "/>
    <n v="3.1898769791569204E-3"/>
    <n v="1.6812868299103199E-2"/>
  </r>
  <r>
    <x v="19"/>
    <x v="1"/>
    <x v="0"/>
    <x v="3"/>
    <x v="6"/>
    <s v="Investment +30% of excisting capacity"/>
    <s v="Instalation of higher gas turbine capacities for compressors - inkl. transit and storage-Investment +30% of excisting capacity"/>
    <n v="0"/>
    <n v="0"/>
  </r>
  <r>
    <x v="19"/>
    <x v="1"/>
    <x v="0"/>
    <x v="3"/>
    <x v="6"/>
    <s v="Gas demand +30% of excisting transport losses"/>
    <s v="Instalation of higher gas turbine capacities for compressors - inkl. transit and storage-Gas demand +30% of excisting transport losses"/>
    <n v="0"/>
    <n v="0"/>
  </r>
  <r>
    <x v="19"/>
    <x v="1"/>
    <x v="0"/>
    <x v="0"/>
    <x v="7"/>
    <s v="  +3% less energy required"/>
    <s v="Gas pressure regulator storage withdrawal-  +3% less energy required"/>
    <n v="0"/>
    <n v="0"/>
  </r>
  <r>
    <x v="19"/>
    <x v="1"/>
    <x v="0"/>
    <x v="0"/>
    <x v="8"/>
    <s v="  5% of H2"/>
    <s v="H2 losses by drying-  5% of H2"/>
    <n v="0"/>
    <n v="0"/>
  </r>
  <r>
    <x v="19"/>
    <x v="1"/>
    <x v="0"/>
    <x v="3"/>
    <x v="9"/>
    <s v="  +3% less energy required"/>
    <s v="Gas pressure regulator &gt;40 to 16bar-  +3% less energy required"/>
    <n v="1.7349383740415886E-4"/>
    <n v="-4.8621452632595374E-3"/>
  </r>
  <r>
    <x v="19"/>
    <x v="1"/>
    <x v="1"/>
    <x v="1"/>
    <x v="5"/>
    <s v="Calorific value adjustment - Invest."/>
    <s v="50% industrial high temperature application (&gt;500°C without glass)-Calorific value adjustment - Invest."/>
    <n v="3.6414120766631509E-4"/>
    <n v="1.9789208952855544E-3"/>
  </r>
  <r>
    <x v="19"/>
    <x v="1"/>
    <x v="1"/>
    <x v="1"/>
    <x v="5"/>
    <s v="Calorific value adjustment - LPG demand "/>
    <s v="50% industrial high temperature application (&gt;500°C without glass)-Calorific value adjustment - LPG demand "/>
    <n v="3.1898769791569204E-3"/>
    <n v="1.6812868299103199E-2"/>
  </r>
  <r>
    <x v="19"/>
    <x v="1"/>
    <x v="0"/>
    <x v="3"/>
    <x v="10"/>
    <s v="Adaptation - Exchange helium"/>
    <s v="gas chromatographs (GC)-Adaptation - Exchange helium"/>
    <n v="0"/>
    <n v="0"/>
  </r>
  <r>
    <x v="19"/>
    <x v="1"/>
    <x v="1"/>
    <x v="1"/>
    <x v="11"/>
    <s v="Membrane for deblending - Invest."/>
    <s v="Chemical industry (material use), glass-Membrane for deblending - Invest."/>
    <n v="0"/>
    <n v="0"/>
  </r>
  <r>
    <x v="19"/>
    <x v="1"/>
    <x v="1"/>
    <x v="1"/>
    <x v="11"/>
    <s v="Membrane for deblending - H2. use"/>
    <s v="Chemical industry (material use), glass-Membrane for deblending - H2. use"/>
    <n v="0"/>
    <n v="0"/>
  </r>
  <r>
    <x v="19"/>
    <x v="2"/>
    <x v="0"/>
    <x v="3"/>
    <x v="12"/>
    <s v="Component exchange - 50% Invest."/>
    <s v="compresor gas grid-Component exchange - 50% Invest."/>
    <n v="0"/>
    <n v="0"/>
  </r>
  <r>
    <x v="19"/>
    <x v="2"/>
    <x v="0"/>
    <x v="0"/>
    <x v="13"/>
    <s v="Component exchange - 50% Invest."/>
    <s v="compresor storage (cavern + porous)-Component exchange - 50% Invest."/>
    <n v="0"/>
    <n v="0"/>
  </r>
  <r>
    <x v="19"/>
    <x v="2"/>
    <x v="0"/>
    <x v="3"/>
    <x v="6"/>
    <s v="Investment +40% of excisting capacity"/>
    <s v="Instalation of higher gas turbine capacities for compressors - inkl. transit and storage-Investment +40% of excisting capacity"/>
    <n v="0"/>
    <n v="0"/>
  </r>
  <r>
    <x v="19"/>
    <x v="2"/>
    <x v="0"/>
    <x v="3"/>
    <x v="6"/>
    <s v="Gas demand +40% of excisting transport losses"/>
    <s v="Instalation of higher gas turbine capacities for compressors - inkl. transit and storage-Gas demand +40% of excisting transport losses"/>
    <n v="0"/>
    <n v="0"/>
  </r>
  <r>
    <x v="19"/>
    <x v="2"/>
    <x v="0"/>
    <x v="3"/>
    <x v="10"/>
    <s v="Adaptation - Exchange helium"/>
    <s v="gas chromatographs (GC)-Adaptation - Exchange helium"/>
    <n v="0"/>
    <n v="0"/>
  </r>
  <r>
    <x v="19"/>
    <x v="2"/>
    <x v="1"/>
    <x v="2"/>
    <x v="14"/>
    <s v="Membrane for deblending - Invest."/>
    <s v="CHP for power generation-Membrane for deblending - Invest."/>
    <n v="0.24625"/>
    <n v="0.61625848493076285"/>
  </r>
  <r>
    <x v="19"/>
    <x v="2"/>
    <x v="1"/>
    <x v="2"/>
    <x v="14"/>
    <s v="Membrane for deblending - electr. demand"/>
    <s v="CHP for power generation-Membrane for deblending - electr. demand"/>
    <n v="0.52404428219945809"/>
    <n v="0.51223443277709724"/>
  </r>
  <r>
    <x v="19"/>
    <x v="2"/>
    <x v="1"/>
    <x v="2"/>
    <x v="14"/>
    <s v="Membrane for deblending - H2. use"/>
    <s v="CHP for power generation-Membrane for deblending - H2. use"/>
    <n v="0.52404428219945809"/>
    <n v="1.1531536772115216"/>
  </r>
  <r>
    <x v="19"/>
    <x v="2"/>
    <x v="0"/>
    <x v="0"/>
    <x v="7"/>
    <s v="  +5% less energy required"/>
    <s v="Gas pressure regulator storage withdrawal-  +5% less energy required"/>
    <n v="0"/>
    <n v="0"/>
  </r>
  <r>
    <x v="19"/>
    <x v="2"/>
    <x v="0"/>
    <x v="0"/>
    <x v="8"/>
    <s v="  5% of H2"/>
    <s v="H2 losses by drying-  5% of H2"/>
    <n v="0"/>
    <n v="0"/>
  </r>
  <r>
    <x v="19"/>
    <x v="2"/>
    <x v="0"/>
    <x v="3"/>
    <x v="9"/>
    <s v=" +5% less energy required"/>
    <s v="Gas pressure regulator &gt;40 to 16bar- +5% less energy required"/>
    <n v="2.891563956735981E-4"/>
    <n v="-8.1035754387658952E-3"/>
  </r>
  <r>
    <x v="19"/>
    <x v="2"/>
    <x v="1"/>
    <x v="4"/>
    <x v="15"/>
    <s v="Exchange Gas pressure regulator - Invest."/>
    <s v="Gas pressure regulator-Exchange Gas pressure regulator - Invest."/>
    <n v="0"/>
    <n v="0"/>
  </r>
  <r>
    <x v="19"/>
    <x v="2"/>
    <x v="1"/>
    <x v="4"/>
    <x v="10"/>
    <s v="Additional PCS Analysers for calorific value reconstruction system"/>
    <s v="gas chromatographs (GC)-Additional PCS Analysers for calorific value reconstruction system"/>
    <n v="0"/>
    <n v="0"/>
  </r>
  <r>
    <x v="19"/>
    <x v="2"/>
    <x v="1"/>
    <x v="4"/>
    <x v="11"/>
    <s v="Membrane for deblending - Invest."/>
    <s v="Chemical industry (material use), glass-Membrane for deblending - Invest."/>
    <n v="0"/>
    <n v="0"/>
  </r>
  <r>
    <x v="19"/>
    <x v="2"/>
    <x v="1"/>
    <x v="4"/>
    <x v="11"/>
    <s v="Membrane for deblending - H2. use"/>
    <s v="Chemical industry (material use), glass-Membrane for deblending - H2. use"/>
    <n v="0"/>
    <n v="0"/>
  </r>
  <r>
    <x v="19"/>
    <x v="2"/>
    <x v="1"/>
    <x v="4"/>
    <x v="2"/>
    <s v="Membrane for deblending - Invest."/>
    <s v="Gas turbine for power generation (old stock) -Membrane for deblending - Invest."/>
    <n v="0.24625"/>
    <n v="0.23499999999999996"/>
  </r>
  <r>
    <x v="19"/>
    <x v="2"/>
    <x v="1"/>
    <x v="4"/>
    <x v="2"/>
    <s v="Membrane for deblending - H2. use"/>
    <s v="Gas turbine for power generation (old stock) -Membrane for deblending - H2. use"/>
    <n v="0.52404428219945809"/>
    <n v="0.57657683860576081"/>
  </r>
  <r>
    <x v="19"/>
    <x v="2"/>
    <x v="1"/>
    <x v="4"/>
    <x v="16"/>
    <s v="Membrane for deblending - Invest."/>
    <s v="Gas turbine for grid and storage-Membrane for deblending - Invest."/>
    <n v="0"/>
    <n v="0"/>
  </r>
  <r>
    <x v="19"/>
    <x v="2"/>
    <x v="1"/>
    <x v="4"/>
    <x v="16"/>
    <s v="Membrane for deblending - H2. use"/>
    <s v="Gas turbine for grid and storage-Membrane for deblending - H2. use"/>
    <n v="0"/>
    <n v="0"/>
  </r>
  <r>
    <x v="19"/>
    <x v="2"/>
    <x v="1"/>
    <x v="4"/>
    <x v="17"/>
    <s v="Calorific value adjustment - LPG demand "/>
    <s v="industrial high temperature application (&gt;500°C without glass)-Calorific value adjustment - LPG demand "/>
    <n v="6.3797539583138408E-3"/>
    <n v="3.3625736598206397E-2"/>
  </r>
  <r>
    <x v="19"/>
    <x v="3"/>
    <x v="1"/>
    <x v="2"/>
    <x v="18"/>
    <s v="new heating boilers - Invest."/>
    <s v="boilers-new heating boilers - Invest."/>
    <n v="5.4969083841647148E-4"/>
    <n v="5.676778754304105E-4"/>
  </r>
  <r>
    <x v="19"/>
    <x v="3"/>
    <x v="1"/>
    <x v="5"/>
    <x v="19"/>
    <s v="new heating boilers - Invest."/>
    <s v="…-new heating boilers - Invest."/>
    <n v="0"/>
    <n v="0"/>
  </r>
  <r>
    <x v="19"/>
    <x v="3"/>
    <x v="1"/>
    <x v="5"/>
    <x v="19"/>
    <s v="new heating boilers - Invest."/>
    <s v="…-new heating boilers - Invest."/>
    <n v="0"/>
    <n v="0"/>
  </r>
  <r>
    <x v="20"/>
    <x v="0"/>
    <x v="0"/>
    <x v="0"/>
    <x v="0"/>
    <s v="Desulfurization and Drying - Invest."/>
    <s v="Porous storage-Desulfurization and Drying - Invest."/>
    <n v="9.3016217277486906"/>
    <n v="54.368608398346382"/>
  </r>
  <r>
    <x v="20"/>
    <x v="0"/>
    <x v="0"/>
    <x v="1"/>
    <x v="1"/>
    <s v="Membrane for deblending - Invest."/>
    <s v="50% Chemical industry (material use), glass-Membrane for deblending - Invest."/>
    <n v="1.7638954042552699"/>
    <n v="1.6206956415964793"/>
  </r>
  <r>
    <x v="20"/>
    <x v="0"/>
    <x v="0"/>
    <x v="1"/>
    <x v="1"/>
    <s v="Membrane for deblending - electr. demand"/>
    <s v="50% Chemical industry (material use), glass-Membrane for deblending - electr. demand"/>
    <n v="15.451723741276162"/>
    <n v="15.103504064239528"/>
  </r>
  <r>
    <x v="20"/>
    <x v="0"/>
    <x v="0"/>
    <x v="1"/>
    <x v="1"/>
    <s v="Membrane for deblending - H2. use"/>
    <s v="50% Chemical industry (material use), glass-Membrane for deblending - H2. use"/>
    <n v="15.451723741276162"/>
    <n v="8.5003370214844409"/>
  </r>
  <r>
    <x v="20"/>
    <x v="0"/>
    <x v="1"/>
    <x v="1"/>
    <x v="1"/>
    <s v="Membrane for deblending - Invest."/>
    <s v="50% Chemical industry (material use), glass-Membrane for deblending - Invest."/>
    <n v="1.7638954042552699"/>
    <n v="1.6206956415964793"/>
  </r>
  <r>
    <x v="20"/>
    <x v="0"/>
    <x v="1"/>
    <x v="1"/>
    <x v="1"/>
    <s v="Membrane for deblending - electr. demand"/>
    <s v="50% Chemical industry (material use), glass-Membrane for deblending - electr. demand"/>
    <n v="15.451723741276162"/>
    <n v="15.103504064239528"/>
  </r>
  <r>
    <x v="20"/>
    <x v="0"/>
    <x v="1"/>
    <x v="1"/>
    <x v="1"/>
    <s v="Membrane for deblending - H2. use"/>
    <s v="50% Chemical industry (material use), glass-Membrane for deblending - H2. use"/>
    <n v="15.451723741276162"/>
    <n v="8.5003370214844409"/>
  </r>
  <r>
    <x v="20"/>
    <x v="1"/>
    <x v="0"/>
    <x v="2"/>
    <x v="2"/>
    <s v="Membrane for deblending - Invest."/>
    <s v="Gas turbine for power generation (old stock) -Membrane for deblending - Invest."/>
    <n v="13.309996918469576"/>
    <n v="20.607306637842978"/>
  </r>
  <r>
    <x v="20"/>
    <x v="1"/>
    <x v="0"/>
    <x v="2"/>
    <x v="2"/>
    <s v="Membrane for deblending - electr. demand"/>
    <s v="Gas turbine for power generation (old stock) -Membrane for deblending - electr. demand"/>
    <n v="29.401401807239036"/>
    <n v="28.738812518615404"/>
  </r>
  <r>
    <x v="20"/>
    <x v="1"/>
    <x v="0"/>
    <x v="2"/>
    <x v="2"/>
    <s v="Membrane for deblending - H2. use"/>
    <s v="Gas turbine for power generation (old stock) -Membrane for deblending - H2. use"/>
    <n v="29.401401807239036"/>
    <n v="32.348730594761776"/>
  </r>
  <r>
    <x v="20"/>
    <x v="1"/>
    <x v="0"/>
    <x v="3"/>
    <x v="3"/>
    <s v="Membrane for deblending - Invest."/>
    <s v="Gas turbine for gas grid  - inkl. transit-Membrane for deblending - Invest."/>
    <n v="4.1203815867898808"/>
    <n v="15.644900644258023"/>
  </r>
  <r>
    <x v="20"/>
    <x v="1"/>
    <x v="0"/>
    <x v="3"/>
    <x v="3"/>
    <s v="Membrane for deblending - electr. demand"/>
    <s v="Gas turbine for gas grid  - inkl. transit-Membrane for deblending - electr. demand"/>
    <n v="2.4934329181552135"/>
    <n v="2.5314039778225514"/>
  </r>
  <r>
    <x v="20"/>
    <x v="1"/>
    <x v="0"/>
    <x v="3"/>
    <x v="3"/>
    <s v="Membrane for deblending - H2. use"/>
    <s v="Gas turbine for gas grid  - inkl. transit-Membrane for deblending - H2. use"/>
    <n v="2.4934329181552135"/>
    <n v="2.7433858512710176"/>
  </r>
  <r>
    <x v="20"/>
    <x v="1"/>
    <x v="0"/>
    <x v="0"/>
    <x v="4"/>
    <s v="Membrane for deblending - Invest."/>
    <s v="Gas turbine for storage (cavern + porous)-Membrane for deblending - Invest."/>
    <n v="0.6201518324607328"/>
    <n v="2.3546881760437972"/>
  </r>
  <r>
    <x v="20"/>
    <x v="1"/>
    <x v="0"/>
    <x v="0"/>
    <x v="4"/>
    <s v="Membrane for deblending - electr. demand"/>
    <s v="Gas turbine for storage (cavern + porous)-Membrane for deblending - electr. demand"/>
    <n v="0.49300737172774861"/>
    <n v="0.50051509820076001"/>
  </r>
  <r>
    <x v="20"/>
    <x v="1"/>
    <x v="0"/>
    <x v="0"/>
    <x v="4"/>
    <s v="Membrane for deblending - H2. use"/>
    <s v="Gas turbine for storage (cavern + porous)-Membrane for deblending - H2. use"/>
    <n v="0.49300737172774861"/>
    <n v="0.54242864860021245"/>
  </r>
  <r>
    <x v="20"/>
    <x v="1"/>
    <x v="0"/>
    <x v="1"/>
    <x v="5"/>
    <s v="Calorific value adjustment - Invest."/>
    <s v="50% industrial high temperature application (&gt;500°C without glass)-Calorific value adjustment - Invest."/>
    <n v="1.7720092344324947"/>
    <n v="9.6299622971284133"/>
  </r>
  <r>
    <x v="20"/>
    <x v="1"/>
    <x v="0"/>
    <x v="1"/>
    <x v="5"/>
    <s v="Calorific value adjustment - LPG demand "/>
    <s v="50% industrial high temperature application (&gt;500°C without glass)-Calorific value adjustment - LPG demand "/>
    <n v="15.522800893628654"/>
    <n v="81.815947374483812"/>
  </r>
  <r>
    <x v="20"/>
    <x v="1"/>
    <x v="0"/>
    <x v="3"/>
    <x v="6"/>
    <s v="Investment +30% of excisting capacity"/>
    <s v="Instalation of higher gas turbine capacities for compressors - inkl. transit and storage-Investment +30% of excisting capacity"/>
    <n v="0.4693128085058107"/>
    <n v="71.821304398293364"/>
  </r>
  <r>
    <x v="20"/>
    <x v="1"/>
    <x v="0"/>
    <x v="3"/>
    <x v="6"/>
    <s v="Gas demand +30% of excisting transport losses"/>
    <s v="Instalation of higher gas turbine capacities for compressors - inkl. transit and storage-Gas demand +30% of excisting transport losses"/>
    <n v="0.89593208696488869"/>
    <n v="25.108395883196618"/>
  </r>
  <r>
    <x v="20"/>
    <x v="1"/>
    <x v="0"/>
    <x v="0"/>
    <x v="7"/>
    <s v="  +3% less energy required"/>
    <s v="Gas pressure regulator storage withdrawal-  +3% less energy required"/>
    <n v="2.1794801999726709E-3"/>
    <n v="-6.1079687262776801E-2"/>
  </r>
  <r>
    <x v="20"/>
    <x v="1"/>
    <x v="0"/>
    <x v="0"/>
    <x v="8"/>
    <s v="  5% of H2"/>
    <s v="H2 losses by drying-  5% of H2"/>
    <n v="0.18487776439790574"/>
    <n v="9.2438882198952861"/>
  </r>
  <r>
    <x v="20"/>
    <x v="1"/>
    <x v="0"/>
    <x v="3"/>
    <x v="9"/>
    <s v="  +3% less energy required"/>
    <s v="Gas pressure regulator &gt;40 to 16bar-  +3% less energy required"/>
    <n v="8.4683111741615854E-3"/>
    <n v="-0.23732346738830373"/>
  </r>
  <r>
    <x v="20"/>
    <x v="1"/>
    <x v="1"/>
    <x v="1"/>
    <x v="5"/>
    <s v="Calorific value adjustment - Invest."/>
    <s v="50% industrial high temperature application (&gt;500°C without glass)-Calorific value adjustment - Invest."/>
    <n v="1.7720092344324947"/>
    <n v="9.6299622971284133"/>
  </r>
  <r>
    <x v="20"/>
    <x v="1"/>
    <x v="1"/>
    <x v="1"/>
    <x v="5"/>
    <s v="Calorific value adjustment - LPG demand "/>
    <s v="50% industrial high temperature application (&gt;500°C without glass)-Calorific value adjustment - LPG demand "/>
    <n v="15.522800893628654"/>
    <n v="81.815947374483812"/>
  </r>
  <r>
    <x v="20"/>
    <x v="1"/>
    <x v="0"/>
    <x v="3"/>
    <x v="10"/>
    <s v="Adaptation - Exchange helium"/>
    <s v="gas chromatographs (GC)-Adaptation - Exchange helium"/>
    <n v="0.1792207792207792"/>
    <n v="1.4151678445812954"/>
  </r>
  <r>
    <x v="20"/>
    <x v="1"/>
    <x v="1"/>
    <x v="1"/>
    <x v="11"/>
    <s v="Membrane for deblending - Invest."/>
    <s v="Chemical industry (material use), glass-Membrane for deblending - Invest."/>
    <n v="3.5277908085105398"/>
    <n v="2.2205383769304916"/>
  </r>
  <r>
    <x v="20"/>
    <x v="1"/>
    <x v="1"/>
    <x v="1"/>
    <x v="11"/>
    <s v="Membrane for deblending - H2. use"/>
    <s v="Chemical industry (material use), glass-Membrane for deblending - H2. use"/>
    <n v="30.903447482552323"/>
    <n v="17.000674042968882"/>
  </r>
  <r>
    <x v="20"/>
    <x v="2"/>
    <x v="0"/>
    <x v="3"/>
    <x v="12"/>
    <s v="Component exchange - 50% Invest."/>
    <s v="compresor gas grid-Component exchange - 50% Invest."/>
    <n v="1.3597259236406607"/>
    <n v="122.70518521958562"/>
  </r>
  <r>
    <x v="20"/>
    <x v="2"/>
    <x v="0"/>
    <x v="0"/>
    <x v="13"/>
    <s v="Component exchange - 50% Invest."/>
    <s v="compresor storage (cavern + porous)-Component exchange - 50% Invest."/>
    <n v="0.20465010471204184"/>
    <n v="18.468154918060545"/>
  </r>
  <r>
    <x v="20"/>
    <x v="2"/>
    <x v="0"/>
    <x v="3"/>
    <x v="6"/>
    <s v="Investment +40% of excisting capacity"/>
    <s v="Instalation of higher gas turbine capacities for compressors - inkl. transit and storage-Investment +40% of excisting capacity"/>
    <n v="0.62575041134108111"/>
    <n v="95.761739197724523"/>
  </r>
  <r>
    <x v="20"/>
    <x v="2"/>
    <x v="0"/>
    <x v="3"/>
    <x v="6"/>
    <s v="Gas demand +40% of excisting transport losses"/>
    <s v="Instalation of higher gas turbine capacities for compressors - inkl. transit and storage-Gas demand +40% of excisting transport losses"/>
    <n v="1.1945761159531849"/>
    <n v="33.477861177595486"/>
  </r>
  <r>
    <x v="20"/>
    <x v="2"/>
    <x v="0"/>
    <x v="3"/>
    <x v="10"/>
    <s v="Adaptation - Exchange helium"/>
    <s v="gas chromatographs (GC)-Adaptation - Exchange helium"/>
    <n v="0.1792207792207792"/>
    <n v="0"/>
  </r>
  <r>
    <x v="20"/>
    <x v="2"/>
    <x v="1"/>
    <x v="2"/>
    <x v="14"/>
    <s v="Membrane for deblending - Invest."/>
    <s v="CHP for power generation-Membrane for deblending - Invest."/>
    <n v="5.1539534887454108"/>
    <n v="12.898142409656311"/>
  </r>
  <r>
    <x v="20"/>
    <x v="2"/>
    <x v="1"/>
    <x v="2"/>
    <x v="14"/>
    <s v="Membrane for deblending - electr. demand"/>
    <s v="CHP for power generation-Membrane for deblending - electr. demand"/>
    <n v="17.314747614455737"/>
    <n v="16.924542875927411"/>
  </r>
  <r>
    <x v="20"/>
    <x v="2"/>
    <x v="1"/>
    <x v="2"/>
    <x v="14"/>
    <s v="Membrane for deblending - H2. use"/>
    <s v="CHP for power generation-Membrane for deblending - H2. use"/>
    <n v="17.314747614455737"/>
    <n v="38.100911621051743"/>
  </r>
  <r>
    <x v="20"/>
    <x v="2"/>
    <x v="0"/>
    <x v="0"/>
    <x v="7"/>
    <s v="  +5% less energy required"/>
    <s v="Gas pressure regulator storage withdrawal-  +5% less energy required"/>
    <n v="3.6324669999544517E-3"/>
    <n v="-0.10179947877129468"/>
  </r>
  <r>
    <x v="20"/>
    <x v="2"/>
    <x v="0"/>
    <x v="0"/>
    <x v="8"/>
    <s v="  5% of H2"/>
    <s v="H2 losses by drying-  5% of H2"/>
    <n v="0.18487776439790574"/>
    <n v="9.2438882198952861"/>
  </r>
  <r>
    <x v="20"/>
    <x v="2"/>
    <x v="0"/>
    <x v="3"/>
    <x v="9"/>
    <s v=" +5% less energy required"/>
    <s v="Gas pressure regulator &gt;40 to 16bar- +5% less energy required"/>
    <n v="1.4113851956935979E-2"/>
    <n v="-0.39553911231383965"/>
  </r>
  <r>
    <x v="20"/>
    <x v="2"/>
    <x v="1"/>
    <x v="4"/>
    <x v="15"/>
    <s v="Exchange Gas pressure regulator - Invest."/>
    <s v="Gas pressure regulator-Exchange Gas pressure regulator - Invest."/>
    <n v="9.8496822335025378"/>
    <n v="27.630574399024315"/>
  </r>
  <r>
    <x v="20"/>
    <x v="2"/>
    <x v="1"/>
    <x v="4"/>
    <x v="10"/>
    <s v="Additional PCS Analysers for calorific value reconstruction system"/>
    <s v="gas chromatographs (GC)-Additional PCS Analysers for calorific value reconstruction system"/>
    <n v="2.0062944162436547"/>
    <n v="31.684309787911403"/>
  </r>
  <r>
    <x v="20"/>
    <x v="2"/>
    <x v="1"/>
    <x v="4"/>
    <x v="11"/>
    <s v="Membrane for deblending - Invest."/>
    <s v="Chemical industry (material use), glass-Membrane for deblending - Invest."/>
    <n v="3.5277908085105398"/>
    <n v="3.3666227005075195"/>
  </r>
  <r>
    <x v="20"/>
    <x v="2"/>
    <x v="1"/>
    <x v="4"/>
    <x v="11"/>
    <s v="Membrane for deblending - H2. use"/>
    <s v="Chemical industry (material use), glass-Membrane for deblending - H2. use"/>
    <n v="61.806894965104647"/>
    <n v="68.002696171875527"/>
  </r>
  <r>
    <x v="20"/>
    <x v="2"/>
    <x v="1"/>
    <x v="4"/>
    <x v="2"/>
    <s v="Membrane for deblending - Invest."/>
    <s v="Gas turbine for power generation (old stock) -Membrane for deblending - Invest."/>
    <n v="13.309996918469576"/>
    <n v="12.701925993260303"/>
  </r>
  <r>
    <x v="20"/>
    <x v="2"/>
    <x v="1"/>
    <x v="4"/>
    <x v="2"/>
    <s v="Membrane for deblending - H2. use"/>
    <s v="Gas turbine for power generation (old stock) -Membrane for deblending - H2. use"/>
    <n v="29.401401807239036"/>
    <n v="32.348730594761776"/>
  </r>
  <r>
    <x v="20"/>
    <x v="2"/>
    <x v="1"/>
    <x v="4"/>
    <x v="16"/>
    <s v="Membrane for deblending - Invest."/>
    <s v="Gas turbine for grid and storage-Membrane for deblending - Invest."/>
    <n v="4.7405334192506139"/>
    <n v="12.309160125291324"/>
  </r>
  <r>
    <x v="20"/>
    <x v="2"/>
    <x v="1"/>
    <x v="4"/>
    <x v="16"/>
    <s v="Membrane for deblending - H2. use"/>
    <s v="Gas turbine for grid and storage-Membrane for deblending - H2. use"/>
    <n v="2.9864402898829621"/>
    <n v="3.28581449987123"/>
  </r>
  <r>
    <x v="20"/>
    <x v="2"/>
    <x v="1"/>
    <x v="4"/>
    <x v="17"/>
    <s v="Calorific value adjustment - LPG demand "/>
    <s v="industrial high temperature application (&gt;500°C without glass)-Calorific value adjustment - LPG demand "/>
    <n v="31.045601787257308"/>
    <n v="163.63189474896762"/>
  </r>
  <r>
    <x v="20"/>
    <x v="3"/>
    <x v="1"/>
    <x v="2"/>
    <x v="18"/>
    <s v="new heating boilers - Invest."/>
    <s v="boilers-new heating boilers - Invest."/>
    <n v="2801.3989745605572"/>
    <n v="2893.0666239457823"/>
  </r>
  <r>
    <x v="20"/>
    <x v="3"/>
    <x v="1"/>
    <x v="5"/>
    <x v="19"/>
    <s v="new heating boilers - Invest."/>
    <s v="…-new heating boilers - Invest."/>
    <n v="0"/>
    <n v="0"/>
  </r>
  <r>
    <x v="20"/>
    <x v="3"/>
    <x v="1"/>
    <x v="5"/>
    <x v="19"/>
    <s v="new heating boilers - Invest."/>
    <s v="…-new heating boilers - Invest."/>
    <n v="0"/>
    <n v="0"/>
  </r>
  <r>
    <x v="21"/>
    <x v="0"/>
    <x v="0"/>
    <x v="0"/>
    <x v="0"/>
    <s v="Desulfurization and Drying - Invest."/>
    <s v="Porous storage-Desulfurization and Drying - Invest."/>
    <n v="1.2540706806282722"/>
    <n v="7.3301279856957402"/>
  </r>
  <r>
    <x v="21"/>
    <x v="0"/>
    <x v="0"/>
    <x v="1"/>
    <x v="1"/>
    <s v="Membrane for deblending - Invest."/>
    <s v="50% Chemical industry (material use), glass-Membrane for deblending - Invest."/>
    <n v="2.0727308162811133"/>
    <n v="1.9044586158825108"/>
  </r>
  <r>
    <x v="21"/>
    <x v="0"/>
    <x v="0"/>
    <x v="1"/>
    <x v="1"/>
    <s v="Membrane for deblending - electr. demand"/>
    <s v="50% Chemical industry (material use), glass-Membrane for deblending - electr. demand"/>
    <n v="18.157121950622553"/>
    <n v="17.747933484181697"/>
  </r>
  <r>
    <x v="21"/>
    <x v="0"/>
    <x v="0"/>
    <x v="1"/>
    <x v="1"/>
    <s v="Membrane for deblending - H2. use"/>
    <s v="50% Chemical industry (material use), glass-Membrane for deblending - H2. use"/>
    <n v="18.157121950622553"/>
    <n v="9.9886367699023833"/>
  </r>
  <r>
    <x v="21"/>
    <x v="0"/>
    <x v="1"/>
    <x v="1"/>
    <x v="1"/>
    <s v="Membrane for deblending - Invest."/>
    <s v="50% Chemical industry (material use), glass-Membrane for deblending - Invest."/>
    <n v="2.0727308162811133"/>
    <n v="1.9044586158825108"/>
  </r>
  <r>
    <x v="21"/>
    <x v="0"/>
    <x v="1"/>
    <x v="1"/>
    <x v="1"/>
    <s v="Membrane for deblending - electr. demand"/>
    <s v="50% Chemical industry (material use), glass-Membrane for deblending - electr. demand"/>
    <n v="18.157121950622553"/>
    <n v="17.747933484181697"/>
  </r>
  <r>
    <x v="21"/>
    <x v="0"/>
    <x v="1"/>
    <x v="1"/>
    <x v="1"/>
    <s v="Membrane for deblending - H2. use"/>
    <s v="50% Chemical industry (material use), glass-Membrane for deblending - H2. use"/>
    <n v="18.157121950622553"/>
    <n v="9.9886367699023833"/>
  </r>
  <r>
    <x v="21"/>
    <x v="1"/>
    <x v="0"/>
    <x v="2"/>
    <x v="2"/>
    <s v="Membrane for deblending - Invest."/>
    <s v="Gas turbine for power generation (old stock) -Membrane for deblending - Invest."/>
    <n v="4.5187908015802538"/>
    <n v="6.996253135957585"/>
  </r>
  <r>
    <x v="21"/>
    <x v="1"/>
    <x v="0"/>
    <x v="2"/>
    <x v="2"/>
    <s v="Membrane for deblending - electr. demand"/>
    <s v="Gas turbine for power generation (old stock) -Membrane for deblending - electr. demand"/>
    <n v="19.218274149309558"/>
    <n v="18.785171582273801"/>
  </r>
  <r>
    <x v="21"/>
    <x v="1"/>
    <x v="0"/>
    <x v="2"/>
    <x v="2"/>
    <s v="Membrane for deblending - H2. use"/>
    <s v="Gas turbine for power generation (old stock) -Membrane for deblending - H2. use"/>
    <n v="19.218274149309558"/>
    <n v="21.144800408775797"/>
  </r>
  <r>
    <x v="21"/>
    <x v="1"/>
    <x v="0"/>
    <x v="3"/>
    <x v="3"/>
    <s v="Membrane for deblending - Invest."/>
    <s v="Gas turbine for gas grid  - inkl. transit-Membrane for deblending - Invest."/>
    <n v="1.4026376245688619"/>
    <n v="5.3257509805964895"/>
  </r>
  <r>
    <x v="21"/>
    <x v="1"/>
    <x v="0"/>
    <x v="3"/>
    <x v="3"/>
    <s v="Membrane for deblending - electr. demand"/>
    <s v="Gas turbine for gas grid  - inkl. transit-Membrane for deblending - electr. demand"/>
    <n v="0.84880071218544229"/>
    <n v="0.86172661135577888"/>
  </r>
  <r>
    <x v="21"/>
    <x v="1"/>
    <x v="0"/>
    <x v="3"/>
    <x v="3"/>
    <s v="Membrane for deblending - H2. use"/>
    <s v="Gas turbine for gas grid  - inkl. transit-Membrane for deblending - H2. use"/>
    <n v="0.84880071218544229"/>
    <n v="0.93388831414046225"/>
  </r>
  <r>
    <x v="21"/>
    <x v="1"/>
    <x v="0"/>
    <x v="0"/>
    <x v="4"/>
    <s v="Membrane for deblending - Invest."/>
    <s v="Gas turbine for storage (cavern + porous)-Membrane for deblending - Invest."/>
    <n v="0.22198286530223704"/>
    <n v="0.84285879820341769"/>
  </r>
  <r>
    <x v="21"/>
    <x v="1"/>
    <x v="0"/>
    <x v="0"/>
    <x v="4"/>
    <s v="Membrane for deblending - electr. demand"/>
    <s v="Gas turbine for storage (cavern + porous)-Membrane for deblending - electr. demand"/>
    <n v="0.1753584498376963"/>
    <n v="0.17802888308395562"/>
  </r>
  <r>
    <x v="21"/>
    <x v="1"/>
    <x v="0"/>
    <x v="0"/>
    <x v="4"/>
    <s v="Membrane for deblending - H2. use"/>
    <s v="Gas turbine for storage (cavern + porous)-Membrane for deblending - H2. use"/>
    <n v="0.1753584498376963"/>
    <n v="0.19293716974807662"/>
  </r>
  <r>
    <x v="21"/>
    <x v="1"/>
    <x v="0"/>
    <x v="1"/>
    <x v="5"/>
    <s v="Calorific value adjustment - Invest."/>
    <s v="50% industrial high temperature application (&gt;500°C without glass)-Calorific value adjustment - Invest."/>
    <n v="1.4163203973521283"/>
    <n v="7.6969757053907255"/>
  </r>
  <r>
    <x v="21"/>
    <x v="1"/>
    <x v="0"/>
    <x v="1"/>
    <x v="5"/>
    <s v="Calorific value adjustment - LPG demand "/>
    <s v="50% industrial high temperature application (&gt;500°C without glass)-Calorific value adjustment - LPG demand "/>
    <n v="12.406966680804643"/>
    <n v="65.393335905656713"/>
  </r>
  <r>
    <x v="21"/>
    <x v="1"/>
    <x v="0"/>
    <x v="3"/>
    <x v="6"/>
    <s v="Investment +30% of excisting capacity"/>
    <s v="Instalation of higher gas turbine capacities for compressors - inkl. transit and storage-Investment +30% of excisting capacity"/>
    <n v="0.16083742849723881"/>
    <n v="24.613762295379395"/>
  </r>
  <r>
    <x v="21"/>
    <x v="1"/>
    <x v="0"/>
    <x v="3"/>
    <x v="6"/>
    <s v="Gas demand +30% of excisting transport losses"/>
    <s v="Instalation of higher gas turbine capacities for compressors - inkl. transit and storage-Gas demand +30% of excisting transport losses"/>
    <n v="0.30724774860694154"/>
    <n v="8.6105835682010667"/>
  </r>
  <r>
    <x v="21"/>
    <x v="1"/>
    <x v="0"/>
    <x v="0"/>
    <x v="7"/>
    <s v="  +3% less energy required"/>
    <s v="Gas pressure regulator storage withdrawal-  +3% less energy required"/>
    <n v="7.7522222026776334E-4"/>
    <n v="-2.1725515457173775E-2"/>
  </r>
  <r>
    <x v="21"/>
    <x v="1"/>
    <x v="0"/>
    <x v="0"/>
    <x v="8"/>
    <s v="  5% of H2"/>
    <s v="H2 losses by drying-  5% of H2"/>
    <n v="6.5759418689136109E-2"/>
    <n v="3.2879709344568053"/>
  </r>
  <r>
    <x v="21"/>
    <x v="1"/>
    <x v="0"/>
    <x v="3"/>
    <x v="9"/>
    <s v="  +3% less energy required"/>
    <s v="Gas pressure regulator &gt;40 to 16bar-  +3% less energy required"/>
    <n v="6.9934739949485542E-3"/>
    <n v="-0.19599132146150089"/>
  </r>
  <r>
    <x v="21"/>
    <x v="1"/>
    <x v="1"/>
    <x v="1"/>
    <x v="5"/>
    <s v="Calorific value adjustment - Invest."/>
    <s v="50% industrial high temperature application (&gt;500°C without glass)-Calorific value adjustment - Invest."/>
    <n v="1.4163203973521283"/>
    <n v="7.6969757053907255"/>
  </r>
  <r>
    <x v="21"/>
    <x v="1"/>
    <x v="1"/>
    <x v="1"/>
    <x v="5"/>
    <s v="Calorific value adjustment - LPG demand "/>
    <s v="50% industrial high temperature application (&gt;500°C without glass)-Calorific value adjustment - LPG demand "/>
    <n v="12.406966680804643"/>
    <n v="65.393335905656713"/>
  </r>
  <r>
    <x v="21"/>
    <x v="1"/>
    <x v="0"/>
    <x v="3"/>
    <x v="10"/>
    <s v="Adaptation - Exchange helium"/>
    <s v="gas chromatographs (GC)-Adaptation - Exchange helium"/>
    <n v="0.16044740259740259"/>
    <n v="1.2669290128614048"/>
  </r>
  <r>
    <x v="21"/>
    <x v="1"/>
    <x v="1"/>
    <x v="1"/>
    <x v="11"/>
    <s v="Membrane for deblending - Invest."/>
    <s v="Chemical industry (material use), glass-Membrane for deblending - Invest."/>
    <n v="4.1454616325622267"/>
    <n v="2.6093261037447513"/>
  </r>
  <r>
    <x v="21"/>
    <x v="1"/>
    <x v="1"/>
    <x v="1"/>
    <x v="11"/>
    <s v="Membrane for deblending - H2. use"/>
    <s v="Chemical industry (material use), glass-Membrane for deblending - H2. use"/>
    <n v="36.314243901245106"/>
    <n v="19.977273539804767"/>
  </r>
  <r>
    <x v="21"/>
    <x v="2"/>
    <x v="0"/>
    <x v="3"/>
    <x v="12"/>
    <s v="Component exchange - 50% Invest."/>
    <s v="compresor gas grid-Component exchange - 50% Invest."/>
    <n v="0.46287041610772445"/>
    <n v="41.770623883592897"/>
  </r>
  <r>
    <x v="21"/>
    <x v="2"/>
    <x v="0"/>
    <x v="0"/>
    <x v="13"/>
    <s v="Component exchange - 50% Invest."/>
    <s v="compresor storage (cavern + porous)-Component exchange - 50% Invest."/>
    <n v="7.3254345549738226E-2"/>
    <n v="6.6106616653692827"/>
  </r>
  <r>
    <x v="21"/>
    <x v="2"/>
    <x v="0"/>
    <x v="3"/>
    <x v="6"/>
    <s v="Investment +40% of excisting capacity"/>
    <s v="Instalation of higher gas turbine capacities for compressors - inkl. transit and storage-Investment +40% of excisting capacity"/>
    <n v="0.21444990466298508"/>
    <n v="32.818349727172524"/>
  </r>
  <r>
    <x v="21"/>
    <x v="2"/>
    <x v="0"/>
    <x v="3"/>
    <x v="6"/>
    <s v="Gas demand +40% of excisting transport losses"/>
    <s v="Instalation of higher gas turbine capacities for compressors - inkl. transit and storage-Gas demand +40% of excisting transport losses"/>
    <n v="0.40966366480925548"/>
    <n v="11.480778090934759"/>
  </r>
  <r>
    <x v="21"/>
    <x v="2"/>
    <x v="0"/>
    <x v="3"/>
    <x v="10"/>
    <s v="Adaptation - Exchange helium"/>
    <s v="gas chromatographs (GC)-Adaptation - Exchange helium"/>
    <n v="0.16044740259740259"/>
    <n v="0"/>
  </r>
  <r>
    <x v="21"/>
    <x v="2"/>
    <x v="1"/>
    <x v="2"/>
    <x v="14"/>
    <s v="Membrane for deblending - Invest."/>
    <s v="CHP for power generation-Membrane for deblending - Invest."/>
    <n v="2.8324437640329028"/>
    <n v="7.0883959499472233"/>
  </r>
  <r>
    <x v="21"/>
    <x v="2"/>
    <x v="1"/>
    <x v="2"/>
    <x v="14"/>
    <s v="Membrane for deblending - electr. demand"/>
    <s v="CHP for power generation-Membrane for deblending - electr. demand"/>
    <n v="19.218274149309558"/>
    <n v="18.785171582273801"/>
  </r>
  <r>
    <x v="21"/>
    <x v="2"/>
    <x v="1"/>
    <x v="2"/>
    <x v="14"/>
    <s v="Membrane for deblending - H2. use"/>
    <s v="CHP for power generation-Membrane for deblending - H2. use"/>
    <n v="19.218274149309558"/>
    <n v="42.289600817551595"/>
  </r>
  <r>
    <x v="21"/>
    <x v="2"/>
    <x v="0"/>
    <x v="0"/>
    <x v="7"/>
    <s v="  +5% less energy required"/>
    <s v="Gas pressure regulator storage withdrawal-  +5% less energy required"/>
    <n v="1.2920370337796056E-3"/>
    <n v="-3.6209192428622965E-2"/>
  </r>
  <r>
    <x v="21"/>
    <x v="2"/>
    <x v="0"/>
    <x v="0"/>
    <x v="8"/>
    <s v="  5% of H2"/>
    <s v="H2 losses by drying-  5% of H2"/>
    <n v="6.5759418689136109E-2"/>
    <n v="3.2879709344568053"/>
  </r>
  <r>
    <x v="21"/>
    <x v="2"/>
    <x v="0"/>
    <x v="3"/>
    <x v="9"/>
    <s v=" +5% less energy required"/>
    <s v="Gas pressure regulator &gt;40 to 16bar- +5% less energy required"/>
    <n v="1.1655789991580925E-2"/>
    <n v="-0.32665220243583487"/>
  </r>
  <r>
    <x v="21"/>
    <x v="2"/>
    <x v="1"/>
    <x v="4"/>
    <x v="15"/>
    <s v="Exchange Gas pressure regulator - Invest."/>
    <s v="Gas pressure regulator-Exchange Gas pressure regulator - Invest."/>
    <n v="14.383114017961733"/>
    <n v="40.34787037201923"/>
  </r>
  <r>
    <x v="21"/>
    <x v="2"/>
    <x v="1"/>
    <x v="4"/>
    <x v="10"/>
    <s v="Additional PCS Analysers for calorific value reconstruction system"/>
    <s v="gas chromatographs (GC)-Additional PCS Analysers for calorific value reconstruction system"/>
    <n v="2.9297149550956654"/>
    <n v="46.267385023841257"/>
  </r>
  <r>
    <x v="21"/>
    <x v="2"/>
    <x v="1"/>
    <x v="4"/>
    <x v="11"/>
    <s v="Membrane for deblending - Invest."/>
    <s v="Chemical industry (material use), glass-Membrane for deblending - Invest."/>
    <n v="4.1454616325622267"/>
    <n v="3.9560750605162363"/>
  </r>
  <r>
    <x v="21"/>
    <x v="2"/>
    <x v="1"/>
    <x v="4"/>
    <x v="11"/>
    <s v="Membrane for deblending - H2. use"/>
    <s v="Chemical industry (material use), glass-Membrane for deblending - H2. use"/>
    <n v="72.628487802490213"/>
    <n v="79.909094159219066"/>
  </r>
  <r>
    <x v="21"/>
    <x v="2"/>
    <x v="1"/>
    <x v="4"/>
    <x v="2"/>
    <s v="Membrane for deblending - Invest."/>
    <s v="Gas turbine for power generation (old stock) -Membrane for deblending - Invest."/>
    <n v="4.5187908015802538"/>
    <n v="4.3123485822187186"/>
  </r>
  <r>
    <x v="21"/>
    <x v="2"/>
    <x v="1"/>
    <x v="4"/>
    <x v="2"/>
    <s v="Membrane for deblending - H2. use"/>
    <s v="Gas turbine for power generation (old stock) -Membrane for deblending - H2. use"/>
    <n v="19.218274149309558"/>
    <n v="21.144800408775797"/>
  </r>
  <r>
    <x v="21"/>
    <x v="2"/>
    <x v="1"/>
    <x v="4"/>
    <x v="16"/>
    <s v="Membrane for deblending - Invest."/>
    <s v="Gas turbine for grid and storage-Membrane for deblending - Invest."/>
    <n v="1.624620489871099"/>
    <n v="4.2184522255332686"/>
  </r>
  <r>
    <x v="21"/>
    <x v="2"/>
    <x v="1"/>
    <x v="4"/>
    <x v="16"/>
    <s v="Membrane for deblending - H2. use"/>
    <s v="Gas turbine for grid and storage-Membrane for deblending - H2. use"/>
    <n v="1.0241591620231385"/>
    <n v="1.1268254838885388"/>
  </r>
  <r>
    <x v="21"/>
    <x v="2"/>
    <x v="1"/>
    <x v="4"/>
    <x v="17"/>
    <s v="Calorific value adjustment - LPG demand "/>
    <s v="industrial high temperature application (&gt;500°C without glass)-Calorific value adjustment - LPG demand "/>
    <n v="24.813933361609287"/>
    <n v="130.78667181131343"/>
  </r>
  <r>
    <x v="21"/>
    <x v="3"/>
    <x v="1"/>
    <x v="2"/>
    <x v="18"/>
    <s v="new heating boilers - Invest."/>
    <s v="boilers-new heating boilers - Invest."/>
    <n v="1311.2998407776563"/>
    <n v="1354.2083215527532"/>
  </r>
  <r>
    <x v="21"/>
    <x v="3"/>
    <x v="1"/>
    <x v="5"/>
    <x v="19"/>
    <s v="new heating boilers - Invest."/>
    <s v="…-new heating boilers - Invest."/>
    <n v="0"/>
    <n v="0"/>
  </r>
  <r>
    <x v="21"/>
    <x v="3"/>
    <x v="1"/>
    <x v="5"/>
    <x v="19"/>
    <s v="new heating boilers - Invest."/>
    <s v="…-new heating boilers - Invest."/>
    <n v="0"/>
    <n v="0"/>
  </r>
  <r>
    <x v="22"/>
    <x v="0"/>
    <x v="0"/>
    <x v="0"/>
    <x v="0"/>
    <s v="Desulfurization and Drying - Invest."/>
    <s v="Porous storage-Desulfurization and Drying - Invest."/>
    <n v="0"/>
    <n v="0"/>
  </r>
  <r>
    <x v="22"/>
    <x v="0"/>
    <x v="0"/>
    <x v="1"/>
    <x v="1"/>
    <s v="Membrane for deblending - Invest."/>
    <s v="50% Chemical industry (material use), glass-Membrane for deblending - Invest."/>
    <n v="0.13372061502427676"/>
    <n v="0.12286466501280276"/>
  </r>
  <r>
    <x v="22"/>
    <x v="0"/>
    <x v="0"/>
    <x v="1"/>
    <x v="1"/>
    <s v="Membrane for deblending - electr. demand"/>
    <s v="50% Chemical industry (material use), glass-Membrane for deblending - electr. demand"/>
    <n v="1.1713925876126645"/>
    <n v="1.1449941122469705"/>
  </r>
  <r>
    <x v="22"/>
    <x v="0"/>
    <x v="0"/>
    <x v="1"/>
    <x v="1"/>
    <s v="Membrane for deblending - H2. use"/>
    <s v="50% Chemical industry (material use), glass-Membrane for deblending - H2. use"/>
    <n v="1.1713925876126645"/>
    <n v="0.64440912521479099"/>
  </r>
  <r>
    <x v="22"/>
    <x v="0"/>
    <x v="1"/>
    <x v="1"/>
    <x v="1"/>
    <s v="Membrane for deblending - Invest."/>
    <s v="50% Chemical industry (material use), glass-Membrane for deblending - Invest."/>
    <n v="0.13372061502427676"/>
    <n v="0.12286466501280276"/>
  </r>
  <r>
    <x v="22"/>
    <x v="0"/>
    <x v="1"/>
    <x v="1"/>
    <x v="1"/>
    <s v="Membrane for deblending - electr. demand"/>
    <s v="50% Chemical industry (material use), glass-Membrane for deblending - electr. demand"/>
    <n v="1.1713925876126645"/>
    <n v="1.1449941122469705"/>
  </r>
  <r>
    <x v="22"/>
    <x v="0"/>
    <x v="1"/>
    <x v="1"/>
    <x v="1"/>
    <s v="Membrane for deblending - H2. use"/>
    <s v="50% Chemical industry (material use), glass-Membrane for deblending - H2. use"/>
    <n v="1.1713925876126645"/>
    <n v="0.64440912521479099"/>
  </r>
  <r>
    <x v="22"/>
    <x v="1"/>
    <x v="0"/>
    <x v="2"/>
    <x v="2"/>
    <s v="Membrane for deblending - Invest."/>
    <s v="Gas turbine for power generation (old stock) -Membrane for deblending - Invest."/>
    <n v="6.0998122861788815"/>
    <n v="9.4440819922461454"/>
  </r>
  <r>
    <x v="22"/>
    <x v="1"/>
    <x v="0"/>
    <x v="2"/>
    <x v="2"/>
    <s v="Membrane for deblending - electr. demand"/>
    <s v="Gas turbine for power generation (old stock) -Membrane for deblending - electr. demand"/>
    <n v="2.1146988225410821"/>
    <n v="2.0670420204039899"/>
  </r>
  <r>
    <x v="22"/>
    <x v="1"/>
    <x v="0"/>
    <x v="2"/>
    <x v="2"/>
    <s v="Membrane for deblending - H2. use"/>
    <s v="Gas turbine for power generation (old stock) -Membrane for deblending - H2. use"/>
    <n v="2.1146988225410821"/>
    <n v="2.3266857460720956"/>
  </r>
  <r>
    <x v="22"/>
    <x v="1"/>
    <x v="0"/>
    <x v="3"/>
    <x v="3"/>
    <s v="Membrane for deblending - Invest."/>
    <s v="Gas turbine for gas grid  - inkl. transit-Membrane for deblending - Invest."/>
    <n v="0.12484094017591939"/>
    <n v="0.47401534645475984"/>
  </r>
  <r>
    <x v="22"/>
    <x v="1"/>
    <x v="0"/>
    <x v="3"/>
    <x v="3"/>
    <s v="Membrane for deblending - electr. demand"/>
    <s v="Gas turbine for gas grid  - inkl. transit-Membrane for deblending - electr. demand"/>
    <n v="7.5547010200722201E-2"/>
    <n v="7.6697472284997154E-2"/>
  </r>
  <r>
    <x v="22"/>
    <x v="1"/>
    <x v="0"/>
    <x v="3"/>
    <x v="3"/>
    <s v="Membrane for deblending - H2. use"/>
    <s v="Gas turbine for gas grid  - inkl. transit-Membrane for deblending - H2. use"/>
    <n v="7.5547010200722201E-2"/>
    <n v="8.3120182372432738E-2"/>
  </r>
  <r>
    <x v="22"/>
    <x v="1"/>
    <x v="0"/>
    <x v="0"/>
    <x v="4"/>
    <s v="Membrane for deblending - Invest."/>
    <s v="Gas turbine for storage (cavern + porous)-Membrane for deblending - Invest."/>
    <n v="1.5345073774393146E-2"/>
    <n v="5.8264544077391227E-2"/>
  </r>
  <r>
    <x v="22"/>
    <x v="1"/>
    <x v="0"/>
    <x v="0"/>
    <x v="4"/>
    <s v="Membrane for deblending - electr. demand"/>
    <s v="Gas turbine for storage (cavern + porous)-Membrane for deblending - electr. demand"/>
    <n v="1.3457591623036646E-2"/>
    <n v="1.3662529566534666E-2"/>
  </r>
  <r>
    <x v="22"/>
    <x v="1"/>
    <x v="0"/>
    <x v="0"/>
    <x v="4"/>
    <s v="Membrane for deblending - H2. use"/>
    <s v="Gas turbine for storage (cavern + porous)-Membrane for deblending - H2. use"/>
    <n v="1.3457591623036646E-2"/>
    <n v="1.4806641150040321E-2"/>
  </r>
  <r>
    <x v="22"/>
    <x v="1"/>
    <x v="0"/>
    <x v="1"/>
    <x v="5"/>
    <s v="Calorific value adjustment - Invest."/>
    <s v="50% industrial high temperature application (&gt;500°C without glass)-Calorific value adjustment - Invest."/>
    <n v="0.44052883037996299"/>
    <n v="2.3940484874029209"/>
  </r>
  <r>
    <x v="22"/>
    <x v="1"/>
    <x v="0"/>
    <x v="1"/>
    <x v="5"/>
    <s v="Calorific value adjustment - LPG demand "/>
    <s v="50% industrial high temperature application (&gt;500°C without glass)-Calorific value adjustment - LPG demand "/>
    <n v="3.8590325541284756"/>
    <n v="20.339783169839343"/>
  </r>
  <r>
    <x v="22"/>
    <x v="1"/>
    <x v="0"/>
    <x v="3"/>
    <x v="6"/>
    <s v="Investment +30% of excisting capacity"/>
    <s v="Instalation of higher gas turbine capacities for compressors - inkl. transit and storage-Investment +30% of excisting capacity"/>
    <n v="1.3878415381080939E-2"/>
    <n v="2.1238838522734023"/>
  </r>
  <r>
    <x v="22"/>
    <x v="1"/>
    <x v="0"/>
    <x v="3"/>
    <x v="6"/>
    <s v="Gas demand +30% of excisting transport losses"/>
    <s v="Instalation of higher gas turbine capacities for compressors - inkl. transit and storage-Gas demand +30% of excisting transport losses"/>
    <n v="2.6701380547127652E-2"/>
    <n v="0.74830318409105046"/>
  </r>
  <r>
    <x v="22"/>
    <x v="1"/>
    <x v="0"/>
    <x v="0"/>
    <x v="7"/>
    <s v="  +3% less energy required"/>
    <s v="Gas pressure regulator storage withdrawal-  +3% less energy required"/>
    <n v="5.949313572926355E-5"/>
    <n v="-1.6672884317420805E-3"/>
  </r>
  <r>
    <x v="22"/>
    <x v="1"/>
    <x v="0"/>
    <x v="0"/>
    <x v="8"/>
    <s v="  5% of H2"/>
    <s v="H2 losses by drying-  5% of H2"/>
    <n v="5.046596858638743E-3"/>
    <n v="0.25232984293193716"/>
  </r>
  <r>
    <x v="22"/>
    <x v="1"/>
    <x v="0"/>
    <x v="3"/>
    <x v="9"/>
    <s v="  +3% less energy required"/>
    <s v="Gas pressure regulator &gt;40 to 16bar-  +3% less energy required"/>
    <n v="4.901325531996327E-4"/>
    <n v="-1.3735909629789373E-2"/>
  </r>
  <r>
    <x v="22"/>
    <x v="1"/>
    <x v="1"/>
    <x v="1"/>
    <x v="5"/>
    <s v="Calorific value adjustment - Invest."/>
    <s v="50% industrial high temperature application (&gt;500°C without glass)-Calorific value adjustment - Invest."/>
    <n v="0.44052883037996299"/>
    <n v="2.3940484874029209"/>
  </r>
  <r>
    <x v="22"/>
    <x v="1"/>
    <x v="1"/>
    <x v="1"/>
    <x v="5"/>
    <s v="Calorific value adjustment - LPG demand "/>
    <s v="50% industrial high temperature application (&gt;500°C without glass)-Calorific value adjustment - LPG demand "/>
    <n v="3.8590325541284756"/>
    <n v="20.339783169839343"/>
  </r>
  <r>
    <x v="22"/>
    <x v="1"/>
    <x v="0"/>
    <x v="3"/>
    <x v="10"/>
    <s v="Adaptation - Exchange helium"/>
    <s v="gas chromatographs (GC)-Adaptation - Exchange helium"/>
    <n v="2.0535714285714286E-2"/>
    <n v="0.16215464885827346"/>
  </r>
  <r>
    <x v="22"/>
    <x v="1"/>
    <x v="1"/>
    <x v="1"/>
    <x v="11"/>
    <s v="Membrane for deblending - Invest."/>
    <s v="Chemical industry (material use), glass-Membrane for deblending - Invest."/>
    <n v="0.26744123004855352"/>
    <n v="0.16833864226406411"/>
  </r>
  <r>
    <x v="22"/>
    <x v="1"/>
    <x v="1"/>
    <x v="1"/>
    <x v="11"/>
    <s v="Membrane for deblending - H2. use"/>
    <s v="Chemical industry (material use), glass-Membrane for deblending - H2. use"/>
    <n v="2.342785175225329"/>
    <n v="1.288818250429582"/>
  </r>
  <r>
    <x v="22"/>
    <x v="2"/>
    <x v="0"/>
    <x v="3"/>
    <x v="12"/>
    <s v="Component exchange - 50% Invest."/>
    <s v="compresor gas grid-Component exchange - 50% Invest."/>
    <n v="4.1197510258053398E-2"/>
    <n v="3.7177699115017839"/>
  </r>
  <r>
    <x v="22"/>
    <x v="2"/>
    <x v="0"/>
    <x v="0"/>
    <x v="13"/>
    <s v="Component exchange - 50% Invest."/>
    <s v="compresor storage (cavern + porous)-Component exchange - 50% Invest."/>
    <n v="5.0638743455497385E-3"/>
    <n v="0.45697712215097724"/>
  </r>
  <r>
    <x v="22"/>
    <x v="2"/>
    <x v="0"/>
    <x v="3"/>
    <x v="6"/>
    <s v="Investment +40% of excisting capacity"/>
    <s v="Instalation of higher gas turbine capacities for compressors - inkl. transit and storage-Investment +40% of excisting capacity"/>
    <n v="1.8504553841441257E-2"/>
    <n v="2.8318451363645374"/>
  </r>
  <r>
    <x v="22"/>
    <x v="2"/>
    <x v="0"/>
    <x v="3"/>
    <x v="6"/>
    <s v="Gas demand +40% of excisting transport losses"/>
    <s v="Instalation of higher gas turbine capacities for compressors - inkl. transit and storage-Gas demand +40% of excisting transport losses"/>
    <n v="3.5601840729503537E-2"/>
    <n v="0.99773757878806735"/>
  </r>
  <r>
    <x v="22"/>
    <x v="2"/>
    <x v="0"/>
    <x v="3"/>
    <x v="10"/>
    <s v="Adaptation - Exchange helium"/>
    <s v="gas chromatographs (GC)-Adaptation - Exchange helium"/>
    <n v="2.0535714285714286E-2"/>
    <n v="0"/>
  </r>
  <r>
    <x v="22"/>
    <x v="2"/>
    <x v="1"/>
    <x v="2"/>
    <x v="14"/>
    <s v="Membrane for deblending - Invest."/>
    <s v="CHP for power generation-Membrane for deblending - Invest."/>
    <n v="2.470985298392784"/>
    <n v="6.1838199239542178"/>
  </r>
  <r>
    <x v="22"/>
    <x v="2"/>
    <x v="1"/>
    <x v="2"/>
    <x v="14"/>
    <s v="Membrane for deblending - electr. demand"/>
    <s v="CHP for power generation-Membrane for deblending - electr. demand"/>
    <n v="0.70036238077347401"/>
    <n v="0.6845790308945171"/>
  </r>
  <r>
    <x v="22"/>
    <x v="2"/>
    <x v="1"/>
    <x v="2"/>
    <x v="14"/>
    <s v="Membrane for deblending - H2. use"/>
    <s v="CHP for power generation-Membrane for deblending - H2. use"/>
    <n v="0.70036238077347401"/>
    <n v="1.5411397131934637"/>
  </r>
  <r>
    <x v="22"/>
    <x v="2"/>
    <x v="0"/>
    <x v="0"/>
    <x v="7"/>
    <s v="  +5% less energy required"/>
    <s v="Gas pressure regulator storage withdrawal-  +5% less energy required"/>
    <n v="9.9155226215439252E-5"/>
    <n v="-2.7788140529034673E-3"/>
  </r>
  <r>
    <x v="22"/>
    <x v="2"/>
    <x v="0"/>
    <x v="0"/>
    <x v="8"/>
    <s v="  5% of H2"/>
    <s v="H2 losses by drying-  5% of H2"/>
    <n v="5.046596858638743E-3"/>
    <n v="0.25232984293193716"/>
  </r>
  <r>
    <x v="22"/>
    <x v="2"/>
    <x v="0"/>
    <x v="3"/>
    <x v="9"/>
    <s v=" +5% less energy required"/>
    <s v="Gas pressure regulator &gt;40 to 16bar- +5% less energy required"/>
    <n v="8.1688758866605468E-4"/>
    <n v="-2.2893182716315626E-2"/>
  </r>
  <r>
    <x v="22"/>
    <x v="2"/>
    <x v="1"/>
    <x v="4"/>
    <x v="15"/>
    <s v="Exchange Gas pressure regulator - Invest."/>
    <s v="Gas pressure regulator-Exchange Gas pressure regulator - Invest."/>
    <n v="1.4488432994923857"/>
    <n v="4.0643313794415432"/>
  </r>
  <r>
    <x v="22"/>
    <x v="2"/>
    <x v="1"/>
    <x v="4"/>
    <x v="10"/>
    <s v="Additional PCS Analysers for calorific value reconstruction system"/>
    <s v="gas chromatographs (GC)-Additional PCS Analysers for calorific value reconstruction system"/>
    <n v="0.29511675126903547"/>
    <n v="4.6606173526201617"/>
  </r>
  <r>
    <x v="22"/>
    <x v="2"/>
    <x v="1"/>
    <x v="4"/>
    <x v="11"/>
    <s v="Membrane for deblending - Invest."/>
    <s v="Chemical industry (material use), glass-Membrane for deblending - Invest."/>
    <n v="0.26744123004855352"/>
    <n v="0.25522310278745208"/>
  </r>
  <r>
    <x v="22"/>
    <x v="2"/>
    <x v="1"/>
    <x v="4"/>
    <x v="11"/>
    <s v="Membrane for deblending - H2. use"/>
    <s v="Chemical industry (material use), glass-Membrane for deblending - H2. use"/>
    <n v="4.6855703504506581"/>
    <n v="5.1552730017183279"/>
  </r>
  <r>
    <x v="22"/>
    <x v="2"/>
    <x v="1"/>
    <x v="4"/>
    <x v="2"/>
    <s v="Membrane for deblending - Invest."/>
    <s v="Gas turbine for power generation (old stock) -Membrane for deblending - Invest."/>
    <n v="6.0998122861788815"/>
    <n v="5.8211406588915207"/>
  </r>
  <r>
    <x v="22"/>
    <x v="2"/>
    <x v="1"/>
    <x v="4"/>
    <x v="2"/>
    <s v="Membrane for deblending - H2. use"/>
    <s v="Gas turbine for power generation (old stock) -Membrane for deblending - H2. use"/>
    <n v="2.1146988225410821"/>
    <n v="2.3266857460720956"/>
  </r>
  <r>
    <x v="22"/>
    <x v="2"/>
    <x v="1"/>
    <x v="4"/>
    <x v="16"/>
    <s v="Membrane for deblending - Invest."/>
    <s v="Gas turbine for grid and storage-Membrane for deblending - Invest."/>
    <n v="0.14018601395031252"/>
    <n v="0.36400378194433225"/>
  </r>
  <r>
    <x v="22"/>
    <x v="2"/>
    <x v="1"/>
    <x v="4"/>
    <x v="16"/>
    <s v="Membrane for deblending - H2. use"/>
    <s v="Gas turbine for grid and storage-Membrane for deblending - H2. use"/>
    <n v="8.9004601823758842E-2"/>
    <n v="9.7926823522473061E-2"/>
  </r>
  <r>
    <x v="22"/>
    <x v="2"/>
    <x v="1"/>
    <x v="4"/>
    <x v="17"/>
    <s v="Calorific value adjustment - LPG demand "/>
    <s v="industrial high temperature application (&gt;500°C without glass)-Calorific value adjustment - LPG demand "/>
    <n v="7.7180651082569511"/>
    <n v="40.679566339678686"/>
  </r>
  <r>
    <x v="22"/>
    <x v="3"/>
    <x v="1"/>
    <x v="2"/>
    <x v="18"/>
    <s v="new heating boilers - Invest."/>
    <s v="boilers-new heating boilers - Invest."/>
    <n v="190.44537131418042"/>
    <n v="196.67714325498576"/>
  </r>
  <r>
    <x v="22"/>
    <x v="3"/>
    <x v="1"/>
    <x v="5"/>
    <x v="19"/>
    <s v="new heating boilers - Invest."/>
    <s v="…-new heating boilers - Invest."/>
    <n v="0"/>
    <n v="0"/>
  </r>
  <r>
    <x v="22"/>
    <x v="3"/>
    <x v="1"/>
    <x v="5"/>
    <x v="19"/>
    <s v="new heating boilers - Invest."/>
    <s v="…-new heating boilers - Invest."/>
    <n v="0"/>
    <n v="0"/>
  </r>
  <r>
    <x v="23"/>
    <x v="0"/>
    <x v="0"/>
    <x v="0"/>
    <x v="0"/>
    <s v="Desulfurization and Drying - Invest."/>
    <s v="Porous storage-Desulfurization and Drying - Invest."/>
    <n v="1.6577159685863874"/>
    <n v="9.6894620067045807"/>
  </r>
  <r>
    <x v="23"/>
    <x v="0"/>
    <x v="0"/>
    <x v="1"/>
    <x v="1"/>
    <s v="Membrane for deblending - Invest."/>
    <s v="50% Chemical industry (material use), glass-Membrane for deblending - Invest."/>
    <n v="0.43207515330704915"/>
    <n v="0.39699764289738104"/>
  </r>
  <r>
    <x v="23"/>
    <x v="0"/>
    <x v="0"/>
    <x v="1"/>
    <x v="1"/>
    <s v="Membrane for deblending - electr. demand"/>
    <s v="50% Chemical industry (material use), glass-Membrane for deblending - electr. demand"/>
    <n v="3.7849783429697501"/>
    <n v="3.6996801614692099"/>
  </r>
  <r>
    <x v="23"/>
    <x v="0"/>
    <x v="0"/>
    <x v="1"/>
    <x v="1"/>
    <s v="Membrane for deblending - H2. use"/>
    <s v="50% Chemical industry (material use), glass-Membrane for deblending - H2. use"/>
    <n v="3.7849783429697501"/>
    <n v="2.0822007999222345"/>
  </r>
  <r>
    <x v="23"/>
    <x v="0"/>
    <x v="1"/>
    <x v="1"/>
    <x v="1"/>
    <s v="Membrane for deblending - Invest."/>
    <s v="50% Chemical industry (material use), glass-Membrane for deblending - Invest."/>
    <n v="0.43207515330704915"/>
    <n v="0.39699764289738104"/>
  </r>
  <r>
    <x v="23"/>
    <x v="0"/>
    <x v="1"/>
    <x v="1"/>
    <x v="1"/>
    <s v="Membrane for deblending - electr. demand"/>
    <s v="50% Chemical industry (material use), glass-Membrane for deblending - electr. demand"/>
    <n v="3.7849783429697501"/>
    <n v="3.6996801614692099"/>
  </r>
  <r>
    <x v="23"/>
    <x v="0"/>
    <x v="1"/>
    <x v="1"/>
    <x v="1"/>
    <s v="Membrane for deblending - H2. use"/>
    <s v="50% Chemical industry (material use), glass-Membrane for deblending - H2. use"/>
    <n v="3.7849783429697501"/>
    <n v="2.0822007999222345"/>
  </r>
  <r>
    <x v="23"/>
    <x v="1"/>
    <x v="0"/>
    <x v="2"/>
    <x v="2"/>
    <s v="Membrane for deblending - Invest."/>
    <s v="Gas turbine for power generation (old stock) -Membrane for deblending - Invest."/>
    <n v="3.2567494862198503"/>
    <n v="5.0422878169146017"/>
  </r>
  <r>
    <x v="23"/>
    <x v="1"/>
    <x v="0"/>
    <x v="2"/>
    <x v="2"/>
    <s v="Membrane for deblending - electr. demand"/>
    <s v="Gas turbine for power generation (old stock) -Membrane for deblending - electr. demand"/>
    <n v="10.01100053715551"/>
    <n v="9.7853928682486657"/>
  </r>
  <r>
    <x v="23"/>
    <x v="1"/>
    <x v="0"/>
    <x v="2"/>
    <x v="2"/>
    <s v="Membrane for deblending - H2. use"/>
    <s v="Gas turbine for power generation (old stock) -Membrane for deblending - H2. use"/>
    <n v="10.01100053715551"/>
    <n v="11.01454826826401"/>
  </r>
  <r>
    <x v="23"/>
    <x v="1"/>
    <x v="0"/>
    <x v="3"/>
    <x v="3"/>
    <s v="Membrane for deblending - Invest."/>
    <s v="Gas turbine for gas grid  - inkl. transit-Membrane for deblending - Invest."/>
    <n v="0.62123524480215542"/>
    <n v="2.3588018432081834"/>
  </r>
  <r>
    <x v="23"/>
    <x v="1"/>
    <x v="0"/>
    <x v="3"/>
    <x v="3"/>
    <s v="Membrane for deblending - electr. demand"/>
    <s v="Gas turbine for gas grid  - inkl. transit-Membrane for deblending - electr. demand"/>
    <n v="0.37593809618849222"/>
    <n v="0.38166304181572813"/>
  </r>
  <r>
    <x v="23"/>
    <x v="1"/>
    <x v="0"/>
    <x v="3"/>
    <x v="3"/>
    <s v="Membrane for deblending - H2. use"/>
    <s v="Gas turbine for gas grid  - inkl. transit-Membrane for deblending - H2. use"/>
    <n v="0.37593809618849222"/>
    <n v="0.41362382221227756"/>
  </r>
  <r>
    <x v="23"/>
    <x v="1"/>
    <x v="0"/>
    <x v="0"/>
    <x v="4"/>
    <s v="Membrane for deblending - Invest."/>
    <s v="Gas turbine for storage (cavern + porous)-Membrane for deblending - Invest."/>
    <n v="0.16757163255592575"/>
    <n v="0.63626183325803265"/>
  </r>
  <r>
    <x v="23"/>
    <x v="1"/>
    <x v="0"/>
    <x v="0"/>
    <x v="4"/>
    <s v="Membrane for deblending - electr. demand"/>
    <s v="Gas turbine for storage (cavern + porous)-Membrane for deblending - electr. demand"/>
    <n v="0.17390129842931937"/>
    <n v="0.17654954155260849"/>
  </r>
  <r>
    <x v="23"/>
    <x v="1"/>
    <x v="0"/>
    <x v="0"/>
    <x v="4"/>
    <s v="Membrane for deblending - H2. use"/>
    <s v="Gas turbine for storage (cavern + porous)-Membrane for deblending - H2. use"/>
    <n v="0.17390129842931937"/>
    <n v="0.19133394692712402"/>
  </r>
  <r>
    <x v="23"/>
    <x v="1"/>
    <x v="0"/>
    <x v="1"/>
    <x v="5"/>
    <s v="Calorific value adjustment - Invest."/>
    <s v="50% industrial high temperature application (&gt;500°C without glass)-Calorific value adjustment - Invest."/>
    <n v="1.014606086054894"/>
    <n v="5.5138642425160969"/>
  </r>
  <r>
    <x v="23"/>
    <x v="1"/>
    <x v="0"/>
    <x v="1"/>
    <x v="5"/>
    <s v="Calorific value adjustment - LPG demand "/>
    <s v="50% industrial high temperature application (&gt;500°C without glass)-Calorific value adjustment - LPG demand "/>
    <n v="8.8879493138408705"/>
    <n v="46.845669045897132"/>
  </r>
  <r>
    <x v="23"/>
    <x v="1"/>
    <x v="0"/>
    <x v="3"/>
    <x v="6"/>
    <s v="Investment +30% of excisting capacity"/>
    <s v="Instalation of higher gas turbine capacities for compressors - inkl. transit and storage-Investment +30% of excisting capacity"/>
    <n v="7.8091880858450036E-2"/>
    <n v="11.950794106870315"/>
  </r>
  <r>
    <x v="23"/>
    <x v="1"/>
    <x v="0"/>
    <x v="3"/>
    <x v="6"/>
    <s v="Gas demand +30% of excisting transport losses"/>
    <s v="Instalation of higher gas turbine capacities for compressors - inkl. transit and storage-Gas demand +30% of excisting transport losses"/>
    <n v="0.16495181838534345"/>
    <n v="4.6227561418220136"/>
  </r>
  <r>
    <x v="23"/>
    <x v="1"/>
    <x v="0"/>
    <x v="0"/>
    <x v="7"/>
    <s v="  +3% less energy required"/>
    <s v="Gas pressure regulator storage withdrawal-  +3% less energy required"/>
    <n v="7.6878046538732378E-4"/>
    <n v="-2.1544986001790035E-2"/>
  </r>
  <r>
    <x v="23"/>
    <x v="1"/>
    <x v="0"/>
    <x v="0"/>
    <x v="8"/>
    <s v="  5% of H2"/>
    <s v="H2 losses by drying-  5% of H2"/>
    <n v="6.5212986910994752E-2"/>
    <n v="3.2606493455497376"/>
  </r>
  <r>
    <x v="23"/>
    <x v="1"/>
    <x v="0"/>
    <x v="3"/>
    <x v="9"/>
    <s v="  +3% less energy required"/>
    <s v="Gas pressure regulator &gt;40 to 16bar-  +3% less energy required"/>
    <n v="2.9986456917325132E-3"/>
    <n v="-8.4036707956875026E-2"/>
  </r>
  <r>
    <x v="23"/>
    <x v="1"/>
    <x v="1"/>
    <x v="1"/>
    <x v="5"/>
    <s v="Calorific value adjustment - Invest."/>
    <s v="50% industrial high temperature application (&gt;500°C without glass)-Calorific value adjustment - Invest."/>
    <n v="1.014606086054894"/>
    <n v="5.5138642425160969"/>
  </r>
  <r>
    <x v="23"/>
    <x v="1"/>
    <x v="1"/>
    <x v="1"/>
    <x v="5"/>
    <s v="Calorific value adjustment - LPG demand "/>
    <s v="50% industrial high temperature application (&gt;500°C without glass)-Calorific value adjustment - LPG demand "/>
    <n v="8.8879493138408705"/>
    <n v="46.845669045897132"/>
  </r>
  <r>
    <x v="23"/>
    <x v="1"/>
    <x v="0"/>
    <x v="3"/>
    <x v="10"/>
    <s v="Adaptation - Exchange helium"/>
    <s v="gas chromatographs (GC)-Adaptation - Exchange helium"/>
    <n v="0.19984610389610391"/>
    <n v="1.5780300773618599"/>
  </r>
  <r>
    <x v="23"/>
    <x v="1"/>
    <x v="1"/>
    <x v="1"/>
    <x v="11"/>
    <s v="Membrane for deblending - Invest."/>
    <s v="Chemical industry (material use), glass-Membrane for deblending - Invest."/>
    <n v="0.86415030661409831"/>
    <n v="0.5439321726911075"/>
  </r>
  <r>
    <x v="23"/>
    <x v="1"/>
    <x v="1"/>
    <x v="1"/>
    <x v="11"/>
    <s v="Membrane for deblending - H2. use"/>
    <s v="Chemical industry (material use), glass-Membrane for deblending - H2. use"/>
    <n v="7.5699566859395002"/>
    <n v="4.164401599844469"/>
  </r>
  <r>
    <x v="23"/>
    <x v="2"/>
    <x v="0"/>
    <x v="3"/>
    <x v="12"/>
    <s v="Component exchange - 50% Invest."/>
    <s v="compresor gas grid-Component exchange - 50% Invest."/>
    <n v="0.20500763078471129"/>
    <n v="18.500418995846363"/>
  </r>
  <r>
    <x v="23"/>
    <x v="2"/>
    <x v="0"/>
    <x v="0"/>
    <x v="13"/>
    <s v="Component exchange - 50% Invest."/>
    <s v="compresor storage (cavern + porous)-Component exchange - 50% Invest."/>
    <n v="5.5298638743455496E-2"/>
    <n v="4.9902922283328239"/>
  </r>
  <r>
    <x v="23"/>
    <x v="2"/>
    <x v="0"/>
    <x v="3"/>
    <x v="6"/>
    <s v="Investment +40% of excisting capacity"/>
    <s v="Instalation of higher gas turbine capacities for compressors - inkl. transit and storage-Investment +40% of excisting capacity"/>
    <n v="0.10412250781126672"/>
    <n v="15.934392142493756"/>
  </r>
  <r>
    <x v="23"/>
    <x v="2"/>
    <x v="0"/>
    <x v="3"/>
    <x v="6"/>
    <s v="Gas demand +40% of excisting transport losses"/>
    <s v="Instalation of higher gas turbine capacities for compressors - inkl. transit and storage-Gas demand +40% of excisting transport losses"/>
    <n v="0.21993575784712466"/>
    <n v="6.1636748557626859"/>
  </r>
  <r>
    <x v="23"/>
    <x v="2"/>
    <x v="0"/>
    <x v="3"/>
    <x v="10"/>
    <s v="Adaptation - Exchange helium"/>
    <s v="gas chromatographs (GC)-Adaptation - Exchange helium"/>
    <n v="0.19984610389610391"/>
    <n v="0"/>
  </r>
  <r>
    <x v="23"/>
    <x v="2"/>
    <x v="1"/>
    <x v="2"/>
    <x v="14"/>
    <s v="Membrane for deblending - Invest."/>
    <s v="CHP for power generation-Membrane for deblending - Invest."/>
    <n v="1.904600613773944"/>
    <n v="4.7664011721524133"/>
  </r>
  <r>
    <x v="23"/>
    <x v="2"/>
    <x v="1"/>
    <x v="2"/>
    <x v="14"/>
    <s v="Membrane for deblending - electr. demand"/>
    <s v="CHP for power generation-Membrane for deblending - electr. demand"/>
    <n v="5.8341694708970557"/>
    <n v="5.7026907671000275"/>
  </r>
  <r>
    <x v="23"/>
    <x v="2"/>
    <x v="1"/>
    <x v="2"/>
    <x v="14"/>
    <s v="Membrane for deblending - H2. use"/>
    <s v="CHP for power generation-Membrane for deblending - H2. use"/>
    <n v="5.8341694708970557"/>
    <n v="12.83802573058032"/>
  </r>
  <r>
    <x v="23"/>
    <x v="2"/>
    <x v="0"/>
    <x v="0"/>
    <x v="7"/>
    <s v="  +5% less energy required"/>
    <s v="Gas pressure regulator storage withdrawal-  +5% less energy required"/>
    <n v="1.2813007756455397E-3"/>
    <n v="-3.5908310002983397E-2"/>
  </r>
  <r>
    <x v="23"/>
    <x v="2"/>
    <x v="0"/>
    <x v="0"/>
    <x v="8"/>
    <s v="  5% of H2"/>
    <s v="H2 losses by drying-  5% of H2"/>
    <n v="6.5212986910994752E-2"/>
    <n v="3.2606493455497376"/>
  </r>
  <r>
    <x v="23"/>
    <x v="2"/>
    <x v="0"/>
    <x v="3"/>
    <x v="9"/>
    <s v=" +5% less energy required"/>
    <s v="Gas pressure regulator &gt;40 to 16bar- +5% less energy required"/>
    <n v="4.9977428195541887E-3"/>
    <n v="-0.14006117992812503"/>
  </r>
  <r>
    <x v="23"/>
    <x v="2"/>
    <x v="1"/>
    <x v="4"/>
    <x v="15"/>
    <s v="Exchange Gas pressure regulator - Invest."/>
    <s v="Gas pressure regulator-Exchange Gas pressure regulator - Invest."/>
    <n v="3.2549065618898867"/>
    <n v="9.130745113204549"/>
  </r>
  <r>
    <x v="23"/>
    <x v="2"/>
    <x v="1"/>
    <x v="4"/>
    <x v="10"/>
    <s v="Additional PCS Analysers for calorific value reconstruction system"/>
    <s v="gas chromatographs (GC)-Additional PCS Analysers for calorific value reconstruction system"/>
    <n v="0.66299609527528303"/>
    <n v="10.470334513619333"/>
  </r>
  <r>
    <x v="23"/>
    <x v="2"/>
    <x v="1"/>
    <x v="4"/>
    <x v="11"/>
    <s v="Membrane for deblending - Invest."/>
    <s v="Chemical industry (material use), glass-Membrane for deblending - Invest."/>
    <n v="0.86415030661409831"/>
    <n v="0.82467135859619523"/>
  </r>
  <r>
    <x v="23"/>
    <x v="2"/>
    <x v="1"/>
    <x v="4"/>
    <x v="11"/>
    <s v="Membrane for deblending - H2. use"/>
    <s v="Chemical industry (material use), glass-Membrane for deblending - H2. use"/>
    <n v="15.139913371879"/>
    <n v="16.657606399377876"/>
  </r>
  <r>
    <x v="23"/>
    <x v="2"/>
    <x v="1"/>
    <x v="4"/>
    <x v="2"/>
    <s v="Membrane for deblending - Invest."/>
    <s v="Gas turbine for power generation (old stock) -Membrane for deblending - Invest."/>
    <n v="3.2567494862198503"/>
    <n v="3.1079639766971154"/>
  </r>
  <r>
    <x v="23"/>
    <x v="2"/>
    <x v="1"/>
    <x v="4"/>
    <x v="2"/>
    <s v="Membrane for deblending - H2. use"/>
    <s v="Gas turbine for power generation (old stock) -Membrane for deblending - H2. use"/>
    <n v="10.01100053715551"/>
    <n v="11.01454826826401"/>
  </r>
  <r>
    <x v="23"/>
    <x v="2"/>
    <x v="1"/>
    <x v="4"/>
    <x v="16"/>
    <s v="Membrane for deblending - Invest."/>
    <s v="Gas turbine for grid and storage-Membrane for deblending - Invest."/>
    <n v="0.78880687735808119"/>
    <n v="2.0481978086901766"/>
  </r>
  <r>
    <x v="23"/>
    <x v="2"/>
    <x v="1"/>
    <x v="4"/>
    <x v="16"/>
    <s v="Membrane for deblending - H2. use"/>
    <s v="Gas turbine for grid and storage-Membrane for deblending - H2. use"/>
    <n v="0.54983939461781162"/>
    <n v="0.60495776913940158"/>
  </r>
  <r>
    <x v="23"/>
    <x v="2"/>
    <x v="1"/>
    <x v="4"/>
    <x v="17"/>
    <s v="Calorific value adjustment - LPG demand "/>
    <s v="industrial high temperature application (&gt;500°C without glass)-Calorific value adjustment - LPG demand "/>
    <n v="17.775898627681741"/>
    <n v="93.691338091794265"/>
  </r>
  <r>
    <x v="23"/>
    <x v="3"/>
    <x v="1"/>
    <x v="2"/>
    <x v="18"/>
    <s v="new heating boilers - Invest."/>
    <s v="boilers-new heating boilers - Invest."/>
    <n v="1305.3249015609315"/>
    <n v="1348.037869794548"/>
  </r>
  <r>
    <x v="23"/>
    <x v="3"/>
    <x v="1"/>
    <x v="5"/>
    <x v="19"/>
    <s v="new heating boilers - Invest."/>
    <s v="…-new heating boilers - Invest."/>
    <n v="0"/>
    <n v="0"/>
  </r>
  <r>
    <x v="23"/>
    <x v="3"/>
    <x v="1"/>
    <x v="5"/>
    <x v="19"/>
    <s v="new heating boilers - Invest."/>
    <s v="…-new heating boilers - Invest."/>
    <n v="0"/>
    <n v="0"/>
  </r>
  <r>
    <x v="24"/>
    <x v="0"/>
    <x v="0"/>
    <x v="0"/>
    <x v="0"/>
    <s v="Desulfurization and Drying - Invest."/>
    <s v="Porous storage-Desulfurization and Drying - Invest."/>
    <n v="0"/>
    <n v="0"/>
  </r>
  <r>
    <x v="24"/>
    <x v="0"/>
    <x v="0"/>
    <x v="1"/>
    <x v="1"/>
    <s v="Membrane for deblending - Invest."/>
    <s v="50% Chemical industry (material use), glass-Membrane for deblending - Invest."/>
    <n v="9.2865926906244317E-2"/>
    <n v="8.5326716440600262E-2"/>
  </r>
  <r>
    <x v="24"/>
    <x v="0"/>
    <x v="0"/>
    <x v="1"/>
    <x v="1"/>
    <s v="Membrane for deblending - electr. demand"/>
    <s v="50% Chemical industry (material use), glass-Membrane for deblending - electr. demand"/>
    <n v="0.81350551969870022"/>
    <n v="0.79517237874431734"/>
  </r>
  <r>
    <x v="24"/>
    <x v="0"/>
    <x v="0"/>
    <x v="1"/>
    <x v="1"/>
    <s v="Membrane for deblending - H2. use"/>
    <s v="50% Chemical industry (material use), glass-Membrane for deblending - H2. use"/>
    <n v="0.81350551969870022"/>
    <n v="0.44752748638681555"/>
  </r>
  <r>
    <x v="24"/>
    <x v="0"/>
    <x v="1"/>
    <x v="1"/>
    <x v="1"/>
    <s v="Membrane for deblending - Invest."/>
    <s v="50% Chemical industry (material use), glass-Membrane for deblending - Invest."/>
    <n v="9.2865926906244317E-2"/>
    <n v="8.5326716440600262E-2"/>
  </r>
  <r>
    <x v="24"/>
    <x v="0"/>
    <x v="1"/>
    <x v="1"/>
    <x v="1"/>
    <s v="Membrane for deblending - electr. demand"/>
    <s v="50% Chemical industry (material use), glass-Membrane for deblending - electr. demand"/>
    <n v="0.81350551969870022"/>
    <n v="0.79517237874431734"/>
  </r>
  <r>
    <x v="24"/>
    <x v="0"/>
    <x v="1"/>
    <x v="1"/>
    <x v="1"/>
    <s v="Membrane for deblending - H2. use"/>
    <s v="50% Chemical industry (material use), glass-Membrane for deblending - H2. use"/>
    <n v="0.81350551969870022"/>
    <n v="0.44752748638681555"/>
  </r>
  <r>
    <x v="24"/>
    <x v="1"/>
    <x v="0"/>
    <x v="2"/>
    <x v="2"/>
    <s v="Membrane for deblending - Invest."/>
    <s v="Gas turbine for power generation (old stock) -Membrane for deblending - Invest."/>
    <n v="1.5310852414772809"/>
    <n v="2.3705146780324036"/>
  </r>
  <r>
    <x v="24"/>
    <x v="1"/>
    <x v="0"/>
    <x v="2"/>
    <x v="2"/>
    <s v="Membrane for deblending - electr. demand"/>
    <s v="Gas turbine for power generation (old stock) -Membrane for deblending - electr. demand"/>
    <n v="0.2985596551960577"/>
    <n v="0.29183132194021388"/>
  </r>
  <r>
    <x v="24"/>
    <x v="1"/>
    <x v="0"/>
    <x v="2"/>
    <x v="2"/>
    <s v="Membrane for deblending - H2. use"/>
    <s v="Gas turbine for power generation (old stock) -Membrane for deblending - H2. use"/>
    <n v="0.2985596551960577"/>
    <n v="0.32848861818637159"/>
  </r>
  <r>
    <x v="24"/>
    <x v="1"/>
    <x v="0"/>
    <x v="3"/>
    <x v="3"/>
    <s v="Membrane for deblending - Invest."/>
    <s v="Gas turbine for gas grid  - inkl. transit-Membrane for deblending - Invest."/>
    <n v="6.0930116573907067E-2"/>
    <n v="0.23134886902173848"/>
  </r>
  <r>
    <x v="24"/>
    <x v="1"/>
    <x v="0"/>
    <x v="3"/>
    <x v="3"/>
    <s v="Membrane for deblending - electr. demand"/>
    <s v="Gas turbine for gas grid  - inkl. transit-Membrane for deblending - electr. demand"/>
    <n v="3.687162345824789E-2"/>
    <n v="3.7433120262180597E-2"/>
  </r>
  <r>
    <x v="24"/>
    <x v="1"/>
    <x v="0"/>
    <x v="3"/>
    <x v="3"/>
    <s v="Membrane for deblending - H2. use"/>
    <s v="Gas turbine for gas grid  - inkl. transit-Membrane for deblending - H2. use"/>
    <n v="3.687162345824789E-2"/>
    <n v="4.0567800870932889E-2"/>
  </r>
  <r>
    <x v="24"/>
    <x v="1"/>
    <x v="0"/>
    <x v="0"/>
    <x v="4"/>
    <s v="Membrane for deblending - Invest."/>
    <s v="Gas turbine for storage (cavern + porous)-Membrane for deblending - Invest."/>
    <n v="2.0561637315564011E-3"/>
    <n v="7.8071597523055218E-3"/>
  </r>
  <r>
    <x v="24"/>
    <x v="1"/>
    <x v="0"/>
    <x v="0"/>
    <x v="4"/>
    <s v="Membrane for deblending - electr. demand"/>
    <s v="Gas turbine for storage (cavern + porous)-Membrane for deblending - electr. demand"/>
    <n v="3.6565445026178004E-4"/>
    <n v="3.7122279214393908E-4"/>
  </r>
  <r>
    <x v="24"/>
    <x v="1"/>
    <x v="0"/>
    <x v="0"/>
    <x v="4"/>
    <s v="Membrane for deblending - H2. use"/>
    <s v="Gas turbine for storage (cavern + porous)-Membrane for deblending - H2. use"/>
    <n v="3.6565445026178004E-4"/>
    <n v="4.0230929735403674E-4"/>
  </r>
  <r>
    <x v="24"/>
    <x v="1"/>
    <x v="0"/>
    <x v="1"/>
    <x v="5"/>
    <s v="Calorific value adjustment - Invest."/>
    <s v="50% industrial high temperature application (&gt;500°C without glass)-Calorific value adjustment - Invest."/>
    <n v="0.18653188615142183"/>
    <n v="1.0137052312967911"/>
  </r>
  <r>
    <x v="24"/>
    <x v="1"/>
    <x v="0"/>
    <x v="1"/>
    <x v="5"/>
    <s v="Calorific value adjustment - LPG demand "/>
    <s v="50% industrial high temperature application (&gt;500°C without glass)-Calorific value adjustment - LPG demand "/>
    <n v="1.6340193226864552"/>
    <n v="8.6124172969761794"/>
  </r>
  <r>
    <x v="24"/>
    <x v="1"/>
    <x v="0"/>
    <x v="3"/>
    <x v="6"/>
    <s v="Investment +30% of excisting capacity"/>
    <s v="Instalation of higher gas turbine capacities for compressors - inkl. transit and storage-Investment +30% of excisting capacity"/>
    <n v="6.2356417502408834E-3"/>
    <n v="0.95427168435615439"/>
  </r>
  <r>
    <x v="24"/>
    <x v="1"/>
    <x v="0"/>
    <x v="3"/>
    <x v="6"/>
    <s v="Gas demand +30% of excisting transport losses"/>
    <s v="Instalation of higher gas turbine capacities for compressors - inkl. transit and storage-Gas demand +30% of excisting transport losses"/>
    <n v="1.1171183372552901E-2"/>
    <n v="0.31307115648915707"/>
  </r>
  <r>
    <x v="24"/>
    <x v="1"/>
    <x v="0"/>
    <x v="0"/>
    <x v="7"/>
    <s v="  +3% less energy required"/>
    <s v="Gas pressure regulator storage withdrawal-  +3% less energy required"/>
    <n v="1.6164801584701864E-6"/>
    <n v="-4.5301674475905274E-5"/>
  </r>
  <r>
    <x v="24"/>
    <x v="1"/>
    <x v="0"/>
    <x v="0"/>
    <x v="8"/>
    <s v="  5% of H2"/>
    <s v="H2 losses by drying-  5% of H2"/>
    <n v="1.3712041884816754E-4"/>
    <n v="6.856020942408377E-3"/>
  </r>
  <r>
    <x v="24"/>
    <x v="1"/>
    <x v="0"/>
    <x v="3"/>
    <x v="9"/>
    <s v="  +3% less energy required"/>
    <s v="Gas pressure regulator &gt;40 to 16bar-  +3% less energy required"/>
    <n v="2.3612537457442227E-4"/>
    <n v="-6.6173870420995744E-3"/>
  </r>
  <r>
    <x v="24"/>
    <x v="1"/>
    <x v="1"/>
    <x v="1"/>
    <x v="5"/>
    <s v="Calorific value adjustment - Invest."/>
    <s v="50% industrial high temperature application (&gt;500°C without glass)-Calorific value adjustment - Invest."/>
    <n v="0.18653188615142183"/>
    <n v="1.0137052312967911"/>
  </r>
  <r>
    <x v="24"/>
    <x v="1"/>
    <x v="1"/>
    <x v="1"/>
    <x v="5"/>
    <s v="Calorific value adjustment - LPG demand "/>
    <s v="50% industrial high temperature application (&gt;500°C without glass)-Calorific value adjustment - LPG demand "/>
    <n v="1.6340193226864552"/>
    <n v="8.6124172969761794"/>
  </r>
  <r>
    <x v="24"/>
    <x v="1"/>
    <x v="0"/>
    <x v="3"/>
    <x v="10"/>
    <s v="Adaptation - Exchange helium"/>
    <s v="gas chromatographs (GC)-Adaptation - Exchange helium"/>
    <n v="8.9759740259740262E-3"/>
    <n v="7.0876322882779896E-2"/>
  </r>
  <r>
    <x v="24"/>
    <x v="1"/>
    <x v="1"/>
    <x v="1"/>
    <x v="11"/>
    <s v="Membrane for deblending - Invest."/>
    <s v="Chemical industry (material use), glass-Membrane for deblending - Invest."/>
    <n v="0.18573185381248863"/>
    <n v="0.11690735976014512"/>
  </r>
  <r>
    <x v="24"/>
    <x v="1"/>
    <x v="1"/>
    <x v="1"/>
    <x v="11"/>
    <s v="Membrane for deblending - H2. use"/>
    <s v="Chemical industry (material use), glass-Membrane for deblending - H2. use"/>
    <n v="1.6270110393974004"/>
    <n v="0.89505497277363111"/>
  </r>
  <r>
    <x v="24"/>
    <x v="2"/>
    <x v="0"/>
    <x v="3"/>
    <x v="12"/>
    <s v="Component exchange - 50% Invest."/>
    <s v="compresor gas grid-Component exchange - 50% Invest."/>
    <n v="2.0106938469389334E-2"/>
    <n v="1.8145021479617325"/>
  </r>
  <r>
    <x v="24"/>
    <x v="2"/>
    <x v="0"/>
    <x v="0"/>
    <x v="13"/>
    <s v="Component exchange - 50% Invest."/>
    <s v="compresor storage (cavern + porous)-Component exchange - 50% Invest."/>
    <n v="6.7853403141361244E-4"/>
    <n v="6.1232666491694204E-2"/>
  </r>
  <r>
    <x v="24"/>
    <x v="2"/>
    <x v="0"/>
    <x v="3"/>
    <x v="6"/>
    <s v="Investment +40% of excisting capacity"/>
    <s v="Instalation of higher gas turbine capacities for compressors - inkl. transit and storage-Investment +40% of excisting capacity"/>
    <n v="8.3141890003211785E-3"/>
    <n v="1.272362245808206"/>
  </r>
  <r>
    <x v="24"/>
    <x v="2"/>
    <x v="0"/>
    <x v="3"/>
    <x v="6"/>
    <s v="Gas demand +40% of excisting transport losses"/>
    <s v="Instalation of higher gas turbine capacities for compressors - inkl. transit and storage-Gas demand +40% of excisting transport losses"/>
    <n v="1.4894911163403869E-2"/>
    <n v="0.41742820865220948"/>
  </r>
  <r>
    <x v="24"/>
    <x v="2"/>
    <x v="0"/>
    <x v="3"/>
    <x v="10"/>
    <s v="Adaptation - Exchange helium"/>
    <s v="gas chromatographs (GC)-Adaptation - Exchange helium"/>
    <n v="8.9759740259740262E-3"/>
    <n v="0"/>
  </r>
  <r>
    <x v="24"/>
    <x v="2"/>
    <x v="1"/>
    <x v="2"/>
    <x v="14"/>
    <s v="Membrane for deblending - Invest."/>
    <s v="CHP for power generation-Membrane for deblending - Invest."/>
    <n v="1.3967906042991001"/>
    <n v="3.4955697931812715"/>
  </r>
  <r>
    <x v="24"/>
    <x v="2"/>
    <x v="1"/>
    <x v="2"/>
    <x v="14"/>
    <s v="Membrane for deblending - electr. demand"/>
    <s v="CHP for power generation-Membrane for deblending - electr. demand"/>
    <n v="0.2985596551960577"/>
    <n v="0.29183132194021388"/>
  </r>
  <r>
    <x v="24"/>
    <x v="2"/>
    <x v="1"/>
    <x v="2"/>
    <x v="14"/>
    <s v="Membrane for deblending - H2. use"/>
    <s v="CHP for power generation-Membrane for deblending - H2. use"/>
    <n v="0.2985596551960577"/>
    <n v="0.65697723637274319"/>
  </r>
  <r>
    <x v="24"/>
    <x v="2"/>
    <x v="0"/>
    <x v="0"/>
    <x v="7"/>
    <s v="  +5% less energy required"/>
    <s v="Gas pressure regulator storage withdrawal-  +5% less energy required"/>
    <n v="2.6941335974503106E-6"/>
    <n v="-7.5502790793175459E-5"/>
  </r>
  <r>
    <x v="24"/>
    <x v="2"/>
    <x v="0"/>
    <x v="0"/>
    <x v="8"/>
    <s v="  5% of H2"/>
    <s v="H2 losses by drying-  5% of H2"/>
    <n v="1.3712041884816754E-4"/>
    <n v="6.856020942408377E-3"/>
  </r>
  <r>
    <x v="24"/>
    <x v="2"/>
    <x v="0"/>
    <x v="3"/>
    <x v="9"/>
    <s v=" +5% less energy required"/>
    <s v="Gas pressure regulator &gt;40 to 16bar- +5% less energy required"/>
    <n v="3.9354229095737048E-4"/>
    <n v="-1.1028978403499291E-2"/>
  </r>
  <r>
    <x v="24"/>
    <x v="2"/>
    <x v="1"/>
    <x v="4"/>
    <x v="15"/>
    <s v="Exchange Gas pressure regulator - Invest."/>
    <s v="Gas pressure regulator-Exchange Gas pressure regulator - Invest."/>
    <n v="0.26314024990238188"/>
    <n v="0.73816759565858137"/>
  </r>
  <r>
    <x v="24"/>
    <x v="2"/>
    <x v="1"/>
    <x v="4"/>
    <x v="10"/>
    <s v="Additional PCS Analysers for calorific value reconstruction system"/>
    <s v="gas chromatographs (GC)-Additional PCS Analysers for calorific value reconstruction system"/>
    <n v="5.3599375244045289E-2"/>
    <n v="0.84646560141978433"/>
  </r>
  <r>
    <x v="24"/>
    <x v="2"/>
    <x v="1"/>
    <x v="4"/>
    <x v="11"/>
    <s v="Membrane for deblending - Invest."/>
    <s v="Chemical industry (material use), glass-Membrane for deblending - Invest."/>
    <n v="0.18573185381248863"/>
    <n v="0.17724664221699421"/>
  </r>
  <r>
    <x v="24"/>
    <x v="2"/>
    <x v="1"/>
    <x v="4"/>
    <x v="11"/>
    <s v="Membrane for deblending - H2. use"/>
    <s v="Chemical industry (material use), glass-Membrane for deblending - H2. use"/>
    <n v="3.2540220787948009"/>
    <n v="3.5802198910945244"/>
  </r>
  <r>
    <x v="24"/>
    <x v="2"/>
    <x v="1"/>
    <x v="4"/>
    <x v="2"/>
    <s v="Membrane for deblending - Invest."/>
    <s v="Gas turbine for power generation (old stock) -Membrane for deblending - Invest."/>
    <n v="1.5310852414772809"/>
    <n v="1.4611371847600445"/>
  </r>
  <r>
    <x v="24"/>
    <x v="2"/>
    <x v="1"/>
    <x v="4"/>
    <x v="2"/>
    <s v="Membrane for deblending - H2. use"/>
    <s v="Gas turbine for power generation (old stock) -Membrane for deblending - H2. use"/>
    <n v="0.2985596551960577"/>
    <n v="0.32848861818637159"/>
  </r>
  <r>
    <x v="24"/>
    <x v="2"/>
    <x v="1"/>
    <x v="4"/>
    <x v="16"/>
    <s v="Membrane for deblending - Invest."/>
    <s v="Gas turbine for grid and storage-Membrane for deblending - Invest."/>
    <n v="6.2986280305463466E-2"/>
    <n v="0.16354872783472421"/>
  </r>
  <r>
    <x v="24"/>
    <x v="2"/>
    <x v="1"/>
    <x v="4"/>
    <x v="16"/>
    <s v="Membrane for deblending - H2. use"/>
    <s v="Gas turbine for grid and storage-Membrane for deblending - H2. use"/>
    <n v="3.7237277908509669E-2"/>
    <n v="4.0970110168286923E-2"/>
  </r>
  <r>
    <x v="24"/>
    <x v="2"/>
    <x v="1"/>
    <x v="4"/>
    <x v="17"/>
    <s v="Calorific value adjustment - LPG demand "/>
    <s v="industrial high temperature application (&gt;500°C without glass)-Calorific value adjustment - LPG demand "/>
    <n v="3.2680386453729104"/>
    <n v="17.224834593952359"/>
  </r>
  <r>
    <x v="24"/>
    <x v="3"/>
    <x v="1"/>
    <x v="2"/>
    <x v="18"/>
    <s v="new heating boilers - Invest."/>
    <s v="boilers-new heating boilers - Invest."/>
    <n v="11.012379057042411"/>
    <n v="11.372727194335676"/>
  </r>
  <r>
    <x v="24"/>
    <x v="3"/>
    <x v="1"/>
    <x v="5"/>
    <x v="19"/>
    <s v="new heating boilers - Invest."/>
    <s v="…-new heating boilers - Invest."/>
    <n v="0"/>
    <n v="0"/>
  </r>
  <r>
    <x v="24"/>
    <x v="3"/>
    <x v="1"/>
    <x v="5"/>
    <x v="19"/>
    <s v="new heating boilers - Invest."/>
    <s v="…-new heating boilers - Invest."/>
    <n v="0"/>
    <n v="0"/>
  </r>
  <r>
    <x v="25"/>
    <x v="0"/>
    <x v="0"/>
    <x v="0"/>
    <x v="0"/>
    <s v="Desulfurization and Drying - Invest."/>
    <s v="Porous storage-Desulfurization and Drying - Invest."/>
    <n v="0"/>
    <n v="0"/>
  </r>
  <r>
    <x v="25"/>
    <x v="0"/>
    <x v="0"/>
    <x v="1"/>
    <x v="1"/>
    <s v="Membrane for deblending - Invest."/>
    <s v="50% Chemical industry (material use), glass-Membrane for deblending - Invest."/>
    <n v="2.7211043437623299E-2"/>
    <n v="2.5001947052108946E-2"/>
  </r>
  <r>
    <x v="25"/>
    <x v="0"/>
    <x v="0"/>
    <x v="1"/>
    <x v="1"/>
    <s v="Membrane for deblending - electr. demand"/>
    <s v="50% Chemical industry (material use), glass-Membrane for deblending - electr. demand"/>
    <n v="0.23836874051358012"/>
    <n v="0.23299686827284508"/>
  </r>
  <r>
    <x v="25"/>
    <x v="0"/>
    <x v="0"/>
    <x v="1"/>
    <x v="1"/>
    <s v="Membrane for deblending - H2. use"/>
    <s v="50% Chemical industry (material use), glass-Membrane for deblending - H2. use"/>
    <n v="0.23836874051358012"/>
    <n v="0.13113194771529468"/>
  </r>
  <r>
    <x v="25"/>
    <x v="0"/>
    <x v="1"/>
    <x v="1"/>
    <x v="1"/>
    <s v="Membrane for deblending - Invest."/>
    <s v="50% Chemical industry (material use), glass-Membrane for deblending - Invest."/>
    <n v="2.7211043437623299E-2"/>
    <n v="2.5001947052108946E-2"/>
  </r>
  <r>
    <x v="25"/>
    <x v="0"/>
    <x v="1"/>
    <x v="1"/>
    <x v="1"/>
    <s v="Membrane for deblending - electr. demand"/>
    <s v="50% Chemical industry (material use), glass-Membrane for deblending - electr. demand"/>
    <n v="0.23836874051358012"/>
    <n v="0.23299686827284508"/>
  </r>
  <r>
    <x v="25"/>
    <x v="0"/>
    <x v="1"/>
    <x v="1"/>
    <x v="1"/>
    <s v="Membrane for deblending - H2. use"/>
    <s v="50% Chemical industry (material use), glass-Membrane for deblending - H2. use"/>
    <n v="0.23836874051358012"/>
    <n v="0.13113194771529468"/>
  </r>
  <r>
    <x v="25"/>
    <x v="1"/>
    <x v="0"/>
    <x v="2"/>
    <x v="2"/>
    <s v="Membrane for deblending - Invest."/>
    <s v="Gas turbine for power generation (old stock) -Membrane for deblending - Invest."/>
    <n v="0.18919456408097252"/>
    <n v="0.29292196084730038"/>
  </r>
  <r>
    <x v="25"/>
    <x v="1"/>
    <x v="0"/>
    <x v="2"/>
    <x v="2"/>
    <s v="Membrane for deblending - electr. demand"/>
    <s v="Gas turbine for power generation (old stock) -Membrane for deblending - electr. demand"/>
    <n v="0.2344023055605971"/>
    <n v="0.22911982080319021"/>
  </r>
  <r>
    <x v="25"/>
    <x v="1"/>
    <x v="0"/>
    <x v="2"/>
    <x v="2"/>
    <s v="Membrane for deblending - H2. use"/>
    <s v="Gas turbine for power generation (old stock) -Membrane for deblending - H2. use"/>
    <n v="0.2344023055605971"/>
    <n v="0.25789984719381098"/>
  </r>
  <r>
    <x v="25"/>
    <x v="1"/>
    <x v="0"/>
    <x v="3"/>
    <x v="3"/>
    <s v="Membrane for deblending - Invest."/>
    <s v="Gas turbine for gas grid  - inkl. transit-Membrane for deblending - Invest."/>
    <n v="8.6218976900772321E-2"/>
    <n v="0.32736951635420147"/>
  </r>
  <r>
    <x v="25"/>
    <x v="1"/>
    <x v="0"/>
    <x v="3"/>
    <x v="3"/>
    <s v="Membrane for deblending - electr. demand"/>
    <s v="Gas turbine for gas grid  - inkl. transit-Membrane for deblending - electr. demand"/>
    <n v="5.2175079090560121E-2"/>
    <n v="5.2969623442193012E-2"/>
  </r>
  <r>
    <x v="25"/>
    <x v="1"/>
    <x v="0"/>
    <x v="3"/>
    <x v="3"/>
    <s v="Membrane for deblending - H2. use"/>
    <s v="Gas turbine for gas grid  - inkl. transit-Membrane for deblending - H2. use"/>
    <n v="5.2175079090560121E-2"/>
    <n v="5.7405343742670062E-2"/>
  </r>
  <r>
    <x v="25"/>
    <x v="1"/>
    <x v="0"/>
    <x v="0"/>
    <x v="4"/>
    <s v="Membrane for deblending - Invest."/>
    <s v="Gas turbine for storage (cavern + porous)-Membrane for deblending - Invest."/>
    <n v="0"/>
    <n v="0"/>
  </r>
  <r>
    <x v="25"/>
    <x v="1"/>
    <x v="0"/>
    <x v="0"/>
    <x v="4"/>
    <s v="Membrane for deblending - electr. demand"/>
    <s v="Gas turbine for storage (cavern + porous)-Membrane for deblending - electr. demand"/>
    <n v="0"/>
    <n v="0"/>
  </r>
  <r>
    <x v="25"/>
    <x v="1"/>
    <x v="0"/>
    <x v="0"/>
    <x v="4"/>
    <s v="Membrane for deblending - H2. use"/>
    <s v="Gas turbine for storage (cavern + porous)-Membrane for deblending - H2. use"/>
    <n v="0"/>
    <n v="0"/>
  </r>
  <r>
    <x v="25"/>
    <x v="1"/>
    <x v="0"/>
    <x v="1"/>
    <x v="5"/>
    <s v="Calorific value adjustment - Invest."/>
    <s v="50% industrial high temperature application (&gt;500°C without glass)-Calorific value adjustment - Invest."/>
    <n v="0.15644446770799511"/>
    <n v="0.85019552739791848"/>
  </r>
  <r>
    <x v="25"/>
    <x v="1"/>
    <x v="0"/>
    <x v="1"/>
    <x v="5"/>
    <s v="Calorific value adjustment - LPG demand "/>
    <s v="50% industrial high temperature application (&gt;500°C without glass)-Calorific value adjustment - LPG demand "/>
    <n v="1.3704535371220372"/>
    <n v="7.2232424573823897"/>
  </r>
  <r>
    <x v="25"/>
    <x v="1"/>
    <x v="0"/>
    <x v="3"/>
    <x v="6"/>
    <s v="Investment +30% of excisting capacity"/>
    <s v="Instalation of higher gas turbine capacities for compressors - inkl. transit and storage-Investment +30% of excisting capacity"/>
    <n v="8.5356787131764585E-3"/>
    <n v="1.3062579328633201"/>
  </r>
  <r>
    <x v="25"/>
    <x v="1"/>
    <x v="0"/>
    <x v="3"/>
    <x v="6"/>
    <s v="Gas demand +30% of excisting transport losses"/>
    <s v="Instalation of higher gas turbine capacities for compressors - inkl. transit and storage-Gas demand +30% of excisting transport losses"/>
    <n v="1.5652523727168036E-2"/>
    <n v="0.43866021546816775"/>
  </r>
  <r>
    <x v="25"/>
    <x v="1"/>
    <x v="0"/>
    <x v="0"/>
    <x v="7"/>
    <s v="  +3% less energy required"/>
    <s v="Gas pressure regulator storage withdrawal-  +3% less energy required"/>
    <n v="0"/>
    <n v="0"/>
  </r>
  <r>
    <x v="25"/>
    <x v="1"/>
    <x v="0"/>
    <x v="0"/>
    <x v="8"/>
    <s v="  5% of H2"/>
    <s v="H2 losses by drying-  5% of H2"/>
    <n v="0"/>
    <n v="0"/>
  </r>
  <r>
    <x v="25"/>
    <x v="1"/>
    <x v="0"/>
    <x v="3"/>
    <x v="9"/>
    <s v="  +3% less energy required"/>
    <s v="Gas pressure regulator &gt;40 to 16bar-  +3% less energy required"/>
    <n v="4.6334819667434612E-4"/>
    <n v="-1.2985281053250924E-2"/>
  </r>
  <r>
    <x v="25"/>
    <x v="1"/>
    <x v="1"/>
    <x v="1"/>
    <x v="5"/>
    <s v="Calorific value adjustment - Invest."/>
    <s v="50% industrial high temperature application (&gt;500°C without glass)-Calorific value adjustment - Invest."/>
    <n v="0.15644446770799511"/>
    <n v="0.85019552739791848"/>
  </r>
  <r>
    <x v="25"/>
    <x v="1"/>
    <x v="1"/>
    <x v="1"/>
    <x v="5"/>
    <s v="Calorific value adjustment - LPG demand "/>
    <s v="50% industrial high temperature application (&gt;500°C without glass)-Calorific value adjustment - LPG demand "/>
    <n v="1.3704535371220372"/>
    <n v="7.2232424573823897"/>
  </r>
  <r>
    <x v="25"/>
    <x v="1"/>
    <x v="0"/>
    <x v="3"/>
    <x v="10"/>
    <s v="Adaptation - Exchange helium"/>
    <s v="gas chromatographs (GC)-Adaptation - Exchange helium"/>
    <n v="1.7533766233766231E-2"/>
    <n v="0.13845058746153674"/>
  </r>
  <r>
    <x v="25"/>
    <x v="1"/>
    <x v="1"/>
    <x v="1"/>
    <x v="11"/>
    <s v="Membrane for deblending - Invest."/>
    <s v="Chemical industry (material use), glass-Membrane for deblending - Invest."/>
    <n v="5.4422086875246599E-2"/>
    <n v="3.4255526764114606E-2"/>
  </r>
  <r>
    <x v="25"/>
    <x v="1"/>
    <x v="1"/>
    <x v="1"/>
    <x v="11"/>
    <s v="Membrane for deblending - H2. use"/>
    <s v="Chemical industry (material use), glass-Membrane for deblending - H2. use"/>
    <n v="0.47673748102716024"/>
    <n v="0.26226389543058937"/>
  </r>
  <r>
    <x v="25"/>
    <x v="2"/>
    <x v="0"/>
    <x v="3"/>
    <x v="12"/>
    <s v="Component exchange - 50% Invest."/>
    <s v="compresor gas grid-Component exchange - 50% Invest."/>
    <n v="2.8452262377254865E-2"/>
    <n v="2.5676057683518487"/>
  </r>
  <r>
    <x v="25"/>
    <x v="2"/>
    <x v="0"/>
    <x v="0"/>
    <x v="13"/>
    <s v="Component exchange - 50% Invest."/>
    <s v="compresor storage (cavern + porous)-Component exchange - 50% Invest."/>
    <n v="0"/>
    <n v="0"/>
  </r>
  <r>
    <x v="25"/>
    <x v="2"/>
    <x v="0"/>
    <x v="3"/>
    <x v="6"/>
    <s v="Investment +40% of excisting capacity"/>
    <s v="Instalation of higher gas turbine capacities for compressors - inkl. transit and storage-Investment +40% of excisting capacity"/>
    <n v="1.1380904950901946E-2"/>
    <n v="1.7416772438177603"/>
  </r>
  <r>
    <x v="25"/>
    <x v="2"/>
    <x v="0"/>
    <x v="3"/>
    <x v="6"/>
    <s v="Gas demand +40% of excisting transport losses"/>
    <s v="Instalation of higher gas turbine capacities for compressors - inkl. transit and storage-Gas demand +40% of excisting transport losses"/>
    <n v="2.087003163622405E-2"/>
    <n v="0.58488028729089037"/>
  </r>
  <r>
    <x v="25"/>
    <x v="2"/>
    <x v="0"/>
    <x v="3"/>
    <x v="10"/>
    <s v="Adaptation - Exchange helium"/>
    <s v="gas chromatographs (GC)-Adaptation - Exchange helium"/>
    <n v="1.7533766233766231E-2"/>
    <n v="0"/>
  </r>
  <r>
    <x v="25"/>
    <x v="2"/>
    <x v="1"/>
    <x v="2"/>
    <x v="14"/>
    <s v="Membrane for deblending - Invest."/>
    <s v="CHP for power generation-Membrane for deblending - Invest."/>
    <n v="9.9249425463916699E-2"/>
    <n v="0.24837888554981513"/>
  </r>
  <r>
    <x v="25"/>
    <x v="2"/>
    <x v="1"/>
    <x v="2"/>
    <x v="14"/>
    <s v="Membrane for deblending - electr. demand"/>
    <s v="CHP for power generation-Membrane for deblending - electr. demand"/>
    <n v="0.22340564837346691"/>
    <n v="0.21837098401967983"/>
  </r>
  <r>
    <x v="25"/>
    <x v="2"/>
    <x v="1"/>
    <x v="2"/>
    <x v="14"/>
    <s v="Membrane for deblending - H2. use"/>
    <s v="CHP for power generation-Membrane for deblending - H2. use"/>
    <n v="0.22340564837346691"/>
    <n v="0.49160167123745779"/>
  </r>
  <r>
    <x v="25"/>
    <x v="2"/>
    <x v="0"/>
    <x v="0"/>
    <x v="7"/>
    <s v="  +5% less energy required"/>
    <s v="Gas pressure regulator storage withdrawal-  +5% less energy required"/>
    <n v="0"/>
    <n v="0"/>
  </r>
  <r>
    <x v="25"/>
    <x v="2"/>
    <x v="0"/>
    <x v="0"/>
    <x v="8"/>
    <s v="  5% of H2"/>
    <s v="H2 losses by drying-  5% of H2"/>
    <n v="0"/>
    <n v="0"/>
  </r>
  <r>
    <x v="25"/>
    <x v="2"/>
    <x v="0"/>
    <x v="3"/>
    <x v="9"/>
    <s v=" +5% less energy required"/>
    <s v="Gas pressure regulator &gt;40 to 16bar- +5% less energy required"/>
    <n v="7.7224699445724364E-4"/>
    <n v="-2.1642135088751544E-2"/>
  </r>
  <r>
    <x v="25"/>
    <x v="2"/>
    <x v="1"/>
    <x v="4"/>
    <x v="15"/>
    <s v="Exchange Gas pressure regulator - Invest."/>
    <s v="Gas pressure regulator-Exchange Gas pressure regulator - Invest."/>
    <n v="0.37938410581803983"/>
    <n v="1.064257761124245"/>
  </r>
  <r>
    <x v="25"/>
    <x v="2"/>
    <x v="1"/>
    <x v="4"/>
    <x v="10"/>
    <s v="Additional PCS Analysers for calorific value reconstruction system"/>
    <s v="gas chromatographs (GC)-Additional PCS Analysers for calorific value reconstruction system"/>
    <n v="7.7277235454900423E-2"/>
    <n v="1.220397090219026"/>
  </r>
  <r>
    <x v="25"/>
    <x v="2"/>
    <x v="1"/>
    <x v="4"/>
    <x v="11"/>
    <s v="Membrane for deblending - Invest."/>
    <s v="Chemical industry (material use), glass-Membrane for deblending - Invest."/>
    <n v="5.4422086875246599E-2"/>
    <n v="5.1935798642367303E-2"/>
  </r>
  <r>
    <x v="25"/>
    <x v="2"/>
    <x v="1"/>
    <x v="4"/>
    <x v="11"/>
    <s v="Membrane for deblending - H2. use"/>
    <s v="Chemical industry (material use), glass-Membrane for deblending - H2. use"/>
    <n v="0.95347496205432047"/>
    <n v="1.0490555817223575"/>
  </r>
  <r>
    <x v="25"/>
    <x v="2"/>
    <x v="1"/>
    <x v="4"/>
    <x v="2"/>
    <s v="Membrane for deblending - Invest."/>
    <s v="Gas turbine for power generation (old stock) -Membrane for deblending - Invest."/>
    <n v="0.18919456408097252"/>
    <n v="0.18055115760011589"/>
  </r>
  <r>
    <x v="25"/>
    <x v="2"/>
    <x v="1"/>
    <x v="4"/>
    <x v="2"/>
    <s v="Membrane for deblending - H2. use"/>
    <s v="Gas turbine for power generation (old stock) -Membrane for deblending - H2. use"/>
    <n v="0.2344023055605971"/>
    <n v="0.25789984719381098"/>
  </r>
  <r>
    <x v="25"/>
    <x v="2"/>
    <x v="1"/>
    <x v="4"/>
    <x v="16"/>
    <s v="Membrane for deblending - Invest."/>
    <s v="Gas turbine for grid and storage-Membrane for deblending - Invest."/>
    <n v="8.6218976900772321E-2"/>
    <n v="0.2238742138597071"/>
  </r>
  <r>
    <x v="25"/>
    <x v="2"/>
    <x v="1"/>
    <x v="4"/>
    <x v="16"/>
    <s v="Membrane for deblending - H2. use"/>
    <s v="Gas turbine for grid and storage-Membrane for deblending - H2. use"/>
    <n v="5.2175079090560121E-2"/>
    <n v="5.7405343742670062E-2"/>
  </r>
  <r>
    <x v="25"/>
    <x v="2"/>
    <x v="1"/>
    <x v="4"/>
    <x v="17"/>
    <s v="Calorific value adjustment - LPG demand "/>
    <s v="industrial high temperature application (&gt;500°C without glass)-Calorific value adjustment - LPG demand "/>
    <n v="2.7409070742440744"/>
    <n v="14.446484914764779"/>
  </r>
  <r>
    <x v="25"/>
    <x v="3"/>
    <x v="1"/>
    <x v="2"/>
    <x v="18"/>
    <s v="new heating boilers - Invest."/>
    <s v="boilers-new heating boilers - Invest."/>
    <n v="29.694063656561035"/>
    <n v="30.665715692137002"/>
  </r>
  <r>
    <x v="25"/>
    <x v="3"/>
    <x v="1"/>
    <x v="5"/>
    <x v="19"/>
    <s v="new heating boilers - Invest."/>
    <s v="…-new heating boilers - Invest."/>
    <n v="0"/>
    <n v="0"/>
  </r>
  <r>
    <x v="25"/>
    <x v="3"/>
    <x v="1"/>
    <x v="5"/>
    <x v="19"/>
    <s v="new heating boilers - Invest."/>
    <s v="…-new heating boilers - Invest."/>
    <n v="0"/>
    <n v="0"/>
  </r>
  <r>
    <x v="26"/>
    <x v="0"/>
    <x v="0"/>
    <x v="0"/>
    <x v="0"/>
    <s v="Desulfurization and Drying - Invest."/>
    <s v="Porous storage-Desulfurization and Drying - Invest."/>
    <n v="2.0386178010471201"/>
    <n v="11.91585899138205"/>
  </r>
  <r>
    <x v="26"/>
    <x v="0"/>
    <x v="0"/>
    <x v="1"/>
    <x v="1"/>
    <s v="Membrane for deblending - Invest."/>
    <s v="50% Chemical industry (material use), glass-Membrane for deblending - Invest."/>
    <n v="0.29700006905673765"/>
    <n v="0.27288846964105357"/>
  </r>
  <r>
    <x v="26"/>
    <x v="0"/>
    <x v="0"/>
    <x v="1"/>
    <x v="1"/>
    <s v="Membrane for deblending - electr. demand"/>
    <s v="50% Chemical industry (material use), glass-Membrane for deblending - electr. demand"/>
    <n v="2.6017206049370216"/>
    <n v="2.5430882915485413"/>
  </r>
  <r>
    <x v="26"/>
    <x v="0"/>
    <x v="0"/>
    <x v="1"/>
    <x v="1"/>
    <s v="Membrane for deblending - H2. use"/>
    <s v="50% Chemical industry (material use), glass-Membrane for deblending - H2. use"/>
    <n v="2.6017206049370216"/>
    <n v="1.4312643914690217"/>
  </r>
  <r>
    <x v="26"/>
    <x v="0"/>
    <x v="1"/>
    <x v="1"/>
    <x v="1"/>
    <s v="Membrane for deblending - Invest."/>
    <s v="50% Chemical industry (material use), glass-Membrane for deblending - Invest."/>
    <n v="0.29700006905673765"/>
    <n v="0.27288846964105357"/>
  </r>
  <r>
    <x v="26"/>
    <x v="0"/>
    <x v="1"/>
    <x v="1"/>
    <x v="1"/>
    <s v="Membrane for deblending - electr. demand"/>
    <s v="50% Chemical industry (material use), glass-Membrane for deblending - electr. demand"/>
    <n v="2.6017206049370216"/>
    <n v="2.5430882915485413"/>
  </r>
  <r>
    <x v="26"/>
    <x v="0"/>
    <x v="1"/>
    <x v="1"/>
    <x v="1"/>
    <s v="Membrane for deblending - H2. use"/>
    <s v="50% Chemical industry (material use), glass-Membrane for deblending - H2. use"/>
    <n v="2.6017206049370216"/>
    <n v="1.4312643914690217"/>
  </r>
  <r>
    <x v="26"/>
    <x v="1"/>
    <x v="0"/>
    <x v="2"/>
    <x v="2"/>
    <s v="Membrane for deblending - Invest."/>
    <s v="Gas turbine for power generation (old stock) -Membrane for deblending - Invest."/>
    <n v="2.1392941613440275"/>
    <n v="3.3121788863969583"/>
  </r>
  <r>
    <x v="26"/>
    <x v="1"/>
    <x v="0"/>
    <x v="2"/>
    <x v="2"/>
    <s v="Membrane for deblending - electr. demand"/>
    <s v="Gas turbine for power generation (old stock) -Membrane for deblending - electr. demand"/>
    <n v="4.7108972402284284"/>
    <n v="4.6047325725827699"/>
  </r>
  <r>
    <x v="26"/>
    <x v="1"/>
    <x v="0"/>
    <x v="2"/>
    <x v="2"/>
    <s v="Membrane for deblending - H2. use"/>
    <s v="Gas turbine for power generation (old stock) -Membrane for deblending - H2. use"/>
    <n v="4.7108972402284284"/>
    <n v="5.1831387728674647"/>
  </r>
  <r>
    <x v="26"/>
    <x v="1"/>
    <x v="0"/>
    <x v="3"/>
    <x v="3"/>
    <s v="Membrane for deblending - Invest."/>
    <s v="Gas turbine for gas grid  - inkl. transit-Membrane for deblending - Invest."/>
    <n v="0.25570699352331816"/>
    <n v="0.97090777236264947"/>
  </r>
  <r>
    <x v="26"/>
    <x v="1"/>
    <x v="0"/>
    <x v="3"/>
    <x v="3"/>
    <s v="Membrane for deblending - electr. demand"/>
    <s v="Gas turbine for gas grid  - inkl. transit-Membrane for deblending - electr. demand"/>
    <n v="0.15474009424216401"/>
    <n v="0.15709654237783147"/>
  </r>
  <r>
    <x v="26"/>
    <x v="1"/>
    <x v="0"/>
    <x v="3"/>
    <x v="3"/>
    <s v="Membrane for deblending - H2. use"/>
    <s v="Gas turbine for gas grid  - inkl. transit-Membrane for deblending - H2. use"/>
    <n v="0.15474009424216401"/>
    <n v="0.1702519374302538"/>
  </r>
  <r>
    <x v="26"/>
    <x v="1"/>
    <x v="0"/>
    <x v="0"/>
    <x v="4"/>
    <s v="Membrane for deblending - Invest."/>
    <s v="Gas turbine for storage (cavern + porous)-Membrane for deblending - Invest."/>
    <n v="0.21625797239409797"/>
    <n v="0.82112164137454446"/>
  </r>
  <r>
    <x v="26"/>
    <x v="1"/>
    <x v="0"/>
    <x v="0"/>
    <x v="4"/>
    <s v="Membrane for deblending - electr. demand"/>
    <s v="Gas turbine for storage (cavern + porous)-Membrane for deblending - electr. demand"/>
    <n v="0.14774437696335077"/>
    <n v="0.14999429133335102"/>
  </r>
  <r>
    <x v="26"/>
    <x v="1"/>
    <x v="0"/>
    <x v="0"/>
    <x v="4"/>
    <s v="Membrane for deblending - H2. use"/>
    <s v="Gas turbine for storage (cavern + porous)-Membrane for deblending - H2. use"/>
    <n v="0.14774437696335077"/>
    <n v="0.16255493797923681"/>
  </r>
  <r>
    <x v="26"/>
    <x v="1"/>
    <x v="0"/>
    <x v="1"/>
    <x v="5"/>
    <s v="Calorific value adjustment - Invest."/>
    <s v="50% industrial high temperature application (&gt;500°C without glass)-Calorific value adjustment - Invest."/>
    <n v="0.43601755018106719"/>
    <n v="2.3695319908841759"/>
  </r>
  <r>
    <x v="26"/>
    <x v="1"/>
    <x v="0"/>
    <x v="1"/>
    <x v="5"/>
    <s v="Calorific value adjustment - LPG demand "/>
    <s v="50% industrial high temperature application (&gt;500°C without glass)-Calorific value adjustment - LPG demand "/>
    <n v="3.8195137395861485"/>
    <n v="20.131491555906184"/>
  </r>
  <r>
    <x v="26"/>
    <x v="1"/>
    <x v="0"/>
    <x v="3"/>
    <x v="6"/>
    <s v="Investment +30% of excisting capacity"/>
    <s v="Instalation of higher gas turbine capacities for compressors - inkl. transit and storage-Investment +30% of excisting capacity"/>
    <n v="4.6724531625824198E-2"/>
    <n v="7.1504905639592318"/>
  </r>
  <r>
    <x v="26"/>
    <x v="1"/>
    <x v="0"/>
    <x v="3"/>
    <x v="6"/>
    <s v="Gas demand +30% of excisting transport losses"/>
    <s v="Instalation of higher gas turbine capacities for compressors - inkl. transit and storage-Gas demand +30% of excisting transport losses"/>
    <n v="9.0745341361654436E-2"/>
    <n v="2.5431279765667423"/>
  </r>
  <r>
    <x v="26"/>
    <x v="1"/>
    <x v="0"/>
    <x v="0"/>
    <x v="7"/>
    <s v="  +3% less energy required"/>
    <s v="Gas pressure regulator storage withdrawal-  +3% less energy required"/>
    <n v="6.5314630716463461E-4"/>
    <n v="-1.830435173439689E-2"/>
  </r>
  <r>
    <x v="26"/>
    <x v="1"/>
    <x v="0"/>
    <x v="0"/>
    <x v="8"/>
    <s v="  5% of H2"/>
    <s v="H2 losses by drying-  5% of H2"/>
    <n v="5.5404141361256543E-2"/>
    <n v="2.770207068062827"/>
  </r>
  <r>
    <x v="26"/>
    <x v="1"/>
    <x v="0"/>
    <x v="3"/>
    <x v="9"/>
    <s v="  +3% less energy required"/>
    <s v="Gas pressure regulator &gt;40 to 16bar-  +3% less energy required"/>
    <n v="1.1593042419699039E-3"/>
    <n v="-3.2489370879726351E-2"/>
  </r>
  <r>
    <x v="26"/>
    <x v="1"/>
    <x v="1"/>
    <x v="1"/>
    <x v="5"/>
    <s v="Calorific value adjustment - Invest."/>
    <s v="50% industrial high temperature application (&gt;500°C without glass)-Calorific value adjustment - Invest."/>
    <n v="0.43601755018106719"/>
    <n v="2.3695319908841759"/>
  </r>
  <r>
    <x v="26"/>
    <x v="1"/>
    <x v="1"/>
    <x v="1"/>
    <x v="5"/>
    <s v="Calorific value adjustment - LPG demand "/>
    <s v="50% industrial high temperature application (&gt;500°C without glass)-Calorific value adjustment - LPG demand "/>
    <n v="3.8195137395861485"/>
    <n v="20.131491555906184"/>
  </r>
  <r>
    <x v="26"/>
    <x v="1"/>
    <x v="0"/>
    <x v="3"/>
    <x v="10"/>
    <s v="Adaptation - Exchange helium"/>
    <s v="gas chromatographs (GC)-Adaptation - Exchange helium"/>
    <n v="3.3947402597402594E-2"/>
    <n v="0.26805637589444042"/>
  </r>
  <r>
    <x v="26"/>
    <x v="1"/>
    <x v="1"/>
    <x v="1"/>
    <x v="11"/>
    <s v="Membrane for deblending - Invest."/>
    <s v="Chemical industry (material use), glass-Membrane for deblending - Invest."/>
    <n v="0.5940001381134753"/>
    <n v="0.37388841180746663"/>
  </r>
  <r>
    <x v="26"/>
    <x v="1"/>
    <x v="1"/>
    <x v="1"/>
    <x v="11"/>
    <s v="Membrane for deblending - H2. use"/>
    <s v="Chemical industry (material use), glass-Membrane for deblending - H2. use"/>
    <n v="5.2034412098740432"/>
    <n v="2.8625287829380435"/>
  </r>
  <r>
    <x v="26"/>
    <x v="2"/>
    <x v="0"/>
    <x v="3"/>
    <x v="12"/>
    <s v="Component exchange - 50% Invest."/>
    <s v="compresor gas grid-Component exchange - 50% Invest."/>
    <n v="8.4383307862695003E-2"/>
    <n v="7.614968017238203"/>
  </r>
  <r>
    <x v="26"/>
    <x v="2"/>
    <x v="0"/>
    <x v="0"/>
    <x v="13"/>
    <s v="Component exchange - 50% Invest."/>
    <s v="compresor storage (cavern + porous)-Component exchange - 50% Invest."/>
    <n v="7.1365130890052336E-2"/>
    <n v="6.4401740467206467"/>
  </r>
  <r>
    <x v="26"/>
    <x v="2"/>
    <x v="0"/>
    <x v="3"/>
    <x v="6"/>
    <s v="Investment +40% of excisting capacity"/>
    <s v="Instalation of higher gas turbine capacities for compressors - inkl. transit and storage-Investment +40% of excisting capacity"/>
    <n v="6.2299375501098937E-2"/>
    <n v="9.533987418612309"/>
  </r>
  <r>
    <x v="26"/>
    <x v="2"/>
    <x v="0"/>
    <x v="3"/>
    <x v="6"/>
    <s v="Gas demand +40% of excisting transport losses"/>
    <s v="Instalation of higher gas turbine capacities for compressors - inkl. transit and storage-Gas demand +40% of excisting transport losses"/>
    <n v="0.12099378848220592"/>
    <n v="3.3908373020889897"/>
  </r>
  <r>
    <x v="26"/>
    <x v="2"/>
    <x v="0"/>
    <x v="3"/>
    <x v="10"/>
    <s v="Adaptation - Exchange helium"/>
    <s v="gas chromatographs (GC)-Adaptation - Exchange helium"/>
    <n v="3.3947402597402594E-2"/>
    <n v="0"/>
  </r>
  <r>
    <x v="26"/>
    <x v="2"/>
    <x v="1"/>
    <x v="2"/>
    <x v="14"/>
    <s v="Membrane for deblending - Invest."/>
    <s v="CHP for power generation-Membrane for deblending - Invest."/>
    <n v="0.8008100399607383"/>
    <n v="2.004085205862125"/>
  </r>
  <r>
    <x v="26"/>
    <x v="2"/>
    <x v="1"/>
    <x v="2"/>
    <x v="14"/>
    <s v="Membrane for deblending - electr. demand"/>
    <s v="CHP for power generation-Membrane for deblending - electr. demand"/>
    <n v="2.0243463451839814"/>
    <n v="1.9787257243177663"/>
  </r>
  <r>
    <x v="26"/>
    <x v="2"/>
    <x v="1"/>
    <x v="2"/>
    <x v="14"/>
    <s v="Membrane for deblending - H2. use"/>
    <s v="CHP for power generation-Membrane for deblending - H2. use"/>
    <n v="2.0243463451839814"/>
    <n v="4.4545518598180518"/>
  </r>
  <r>
    <x v="26"/>
    <x v="2"/>
    <x v="0"/>
    <x v="0"/>
    <x v="7"/>
    <s v="  +5% less energy required"/>
    <s v="Gas pressure regulator storage withdrawal-  +5% less energy required"/>
    <n v="1.0885771786077244E-3"/>
    <n v="-3.0507252890661484E-2"/>
  </r>
  <r>
    <x v="26"/>
    <x v="2"/>
    <x v="0"/>
    <x v="0"/>
    <x v="8"/>
    <s v="  5% of H2"/>
    <s v="H2 losses by drying-  5% of H2"/>
    <n v="5.5404141361256543E-2"/>
    <n v="2.770207068062827"/>
  </r>
  <r>
    <x v="26"/>
    <x v="2"/>
    <x v="0"/>
    <x v="3"/>
    <x v="9"/>
    <s v=" +5% less energy required"/>
    <s v="Gas pressure regulator &gt;40 to 16bar- +5% less energy required"/>
    <n v="1.9321737366165066E-3"/>
    <n v="-5.4148951466210585E-2"/>
  </r>
  <r>
    <x v="26"/>
    <x v="2"/>
    <x v="1"/>
    <x v="4"/>
    <x v="15"/>
    <s v="Exchange Gas pressure regulator - Invest."/>
    <s v="Gas pressure regulator-Exchange Gas pressure regulator - Invest."/>
    <n v="2.6172551737602499"/>
    <n v="7.3419895267116964"/>
  </r>
  <r>
    <x v="26"/>
    <x v="2"/>
    <x v="1"/>
    <x v="4"/>
    <x v="10"/>
    <s v="Additional PCS Analysers for calorific value reconstruction system"/>
    <s v="gas chromatographs (GC)-Additional PCS Analysers for calorific value reconstruction system"/>
    <n v="0.53311206559937518"/>
    <n v="8.4191471108957039"/>
  </r>
  <r>
    <x v="26"/>
    <x v="2"/>
    <x v="1"/>
    <x v="4"/>
    <x v="11"/>
    <s v="Membrane for deblending - Invest."/>
    <s v="Chemical industry (material use), glass-Membrane for deblending - Invest."/>
    <n v="0.5940001381134753"/>
    <n v="0.56686307596615904"/>
  </r>
  <r>
    <x v="26"/>
    <x v="2"/>
    <x v="1"/>
    <x v="4"/>
    <x v="11"/>
    <s v="Membrane for deblending - H2. use"/>
    <s v="Chemical industry (material use), glass-Membrane for deblending - H2. use"/>
    <n v="10.406882419748086"/>
    <n v="11.450115131752174"/>
  </r>
  <r>
    <x v="26"/>
    <x v="2"/>
    <x v="1"/>
    <x v="4"/>
    <x v="2"/>
    <s v="Membrane for deblending - Invest."/>
    <s v="Gas turbine for power generation (old stock) -Membrane for deblending - Invest."/>
    <n v="2.1392941613440275"/>
    <n v="2.0415599103181581"/>
  </r>
  <r>
    <x v="26"/>
    <x v="2"/>
    <x v="1"/>
    <x v="4"/>
    <x v="2"/>
    <s v="Membrane for deblending - H2. use"/>
    <s v="Gas turbine for power generation (old stock) -Membrane for deblending - H2. use"/>
    <n v="4.7108972402284284"/>
    <n v="5.1831387728674647"/>
  </r>
  <r>
    <x v="26"/>
    <x v="2"/>
    <x v="1"/>
    <x v="4"/>
    <x v="16"/>
    <s v="Membrane for deblending - Invest."/>
    <s v="Gas turbine for grid and storage-Membrane for deblending - Invest."/>
    <n v="0.4719649659174161"/>
    <n v="1.2254933833845865"/>
  </r>
  <r>
    <x v="26"/>
    <x v="2"/>
    <x v="1"/>
    <x v="4"/>
    <x v="16"/>
    <s v="Membrane for deblending - H2. use"/>
    <s v="Gas turbine for grid and storage-Membrane for deblending - H2. use"/>
    <n v="0.3024844712055148"/>
    <n v="0.33280687540949067"/>
  </r>
  <r>
    <x v="26"/>
    <x v="2"/>
    <x v="1"/>
    <x v="4"/>
    <x v="17"/>
    <s v="Calorific value adjustment - LPG demand "/>
    <s v="industrial high temperature application (&gt;500°C without glass)-Calorific value adjustment - LPG demand "/>
    <n v="7.639027479172297"/>
    <n v="40.262983111812368"/>
  </r>
  <r>
    <x v="26"/>
    <x v="3"/>
    <x v="1"/>
    <x v="2"/>
    <x v="18"/>
    <s v="new heating boilers - Invest."/>
    <s v="boilers-new heating boilers - Invest."/>
    <n v="447.36621943718438"/>
    <n v="462.00498032864022"/>
  </r>
  <r>
    <x v="26"/>
    <x v="3"/>
    <x v="1"/>
    <x v="5"/>
    <x v="19"/>
    <s v="new heating boilers - Invest."/>
    <s v="…-new heating boilers - Invest."/>
    <n v="0"/>
    <n v="0"/>
  </r>
  <r>
    <x v="26"/>
    <x v="3"/>
    <x v="1"/>
    <x v="5"/>
    <x v="19"/>
    <s v="new heating boilers - Invest."/>
    <s v="…-new heating boilers - Invest."/>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F40045-5C3E-432A-98CA-25A5C6AFEE1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8:M15" firstHeaderRow="1" firstDataRow="3" firstDataCol="1" rowPageCount="1" colPageCount="1"/>
  <pivotFields count="9">
    <pivotField axis="axisPage"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axis="axisRow" showAll="0">
      <items count="5">
        <item x="0"/>
        <item x="1"/>
        <item x="2"/>
        <item x="3"/>
        <item t="default"/>
      </items>
    </pivotField>
    <pivotField axis="axisCol" showAll="0">
      <items count="3">
        <item x="1"/>
        <item x="0"/>
        <item t="default"/>
      </items>
    </pivotField>
    <pivotField axis="axisCol" showAll="0">
      <items count="7">
        <item x="5"/>
        <item x="4"/>
        <item x="2"/>
        <item x="1"/>
        <item x="0"/>
        <item x="3"/>
        <item t="default"/>
      </items>
    </pivotField>
    <pivotField showAll="0">
      <items count="21">
        <item x="19"/>
        <item x="1"/>
        <item x="5"/>
        <item x="18"/>
        <item x="11"/>
        <item x="14"/>
        <item x="12"/>
        <item x="13"/>
        <item x="10"/>
        <item x="15"/>
        <item x="9"/>
        <item x="7"/>
        <item x="3"/>
        <item x="16"/>
        <item x="2"/>
        <item x="4"/>
        <item x="8"/>
        <item x="17"/>
        <item x="6"/>
        <item x="0"/>
        <item t="default"/>
      </items>
    </pivotField>
    <pivotField showAll="0"/>
    <pivotField showAll="0"/>
    <pivotField showAll="0"/>
    <pivotField dataField="1" showAll="0"/>
  </pivotFields>
  <rowFields count="1">
    <field x="1"/>
  </rowFields>
  <rowItems count="5">
    <i>
      <x/>
    </i>
    <i>
      <x v="1"/>
    </i>
    <i>
      <x v="2"/>
    </i>
    <i>
      <x v="3"/>
    </i>
    <i t="grand">
      <x/>
    </i>
  </rowItems>
  <colFields count="2">
    <field x="2"/>
    <field x="3"/>
  </colFields>
  <colItems count="11">
    <i>
      <x/>
      <x/>
    </i>
    <i r="1">
      <x v="1"/>
    </i>
    <i r="1">
      <x v="2"/>
    </i>
    <i r="1">
      <x v="3"/>
    </i>
    <i t="default">
      <x/>
    </i>
    <i>
      <x v="1"/>
      <x v="2"/>
    </i>
    <i r="1">
      <x v="3"/>
    </i>
    <i r="1">
      <x v="4"/>
    </i>
    <i r="1">
      <x v="5"/>
    </i>
    <i t="default">
      <x v="1"/>
    </i>
    <i t="grand">
      <x/>
    </i>
  </colItems>
  <pageFields count="1">
    <pageField fld="0" hier="-1"/>
  </pageFields>
  <dataFields count="1">
    <dataField name="Sum of Cost" fld="8" baseField="0" baseItem="0"/>
  </dataFields>
  <formats count="14">
    <format dxfId="18">
      <pivotArea type="all" dataOnly="0" outline="0" fieldPosition="0"/>
    </format>
    <format dxfId="17">
      <pivotArea outline="0" collapsedLevelsAreSubtotals="1" fieldPosition="0"/>
    </format>
    <format dxfId="16">
      <pivotArea type="origin" dataOnly="0" labelOnly="1" outline="0" fieldPosition="0"/>
    </format>
    <format dxfId="15">
      <pivotArea field="2" type="button" dataOnly="0" labelOnly="1" outline="0" axis="axisCol" fieldPosition="0"/>
    </format>
    <format dxfId="14">
      <pivotArea field="3" type="button" dataOnly="0" labelOnly="1" outline="0" axis="axisCol" fieldPosition="1"/>
    </format>
    <format dxfId="13">
      <pivotArea type="topRight" dataOnly="0" labelOnly="1" outline="0" fieldPosition="0"/>
    </format>
    <format dxfId="12">
      <pivotArea field="1" type="button" dataOnly="0" labelOnly="1" outline="0" axis="axisRow" fieldPosition="0"/>
    </format>
    <format dxfId="11">
      <pivotArea dataOnly="0" labelOnly="1" fieldPosition="0">
        <references count="1">
          <reference field="1" count="0"/>
        </references>
      </pivotArea>
    </format>
    <format dxfId="10">
      <pivotArea dataOnly="0" labelOnly="1" grandRow="1" outline="0" fieldPosition="0"/>
    </format>
    <format dxfId="9">
      <pivotArea dataOnly="0" labelOnly="1" fieldPosition="0">
        <references count="1">
          <reference field="2" count="0"/>
        </references>
      </pivotArea>
    </format>
    <format dxfId="8">
      <pivotArea dataOnly="0" labelOnly="1" fieldPosition="0">
        <references count="1">
          <reference field="2" count="0" defaultSubtotal="1"/>
        </references>
      </pivotArea>
    </format>
    <format dxfId="7">
      <pivotArea dataOnly="0" labelOnly="1" grandCol="1" outline="0" fieldPosition="0"/>
    </format>
    <format dxfId="6">
      <pivotArea dataOnly="0" labelOnly="1" fieldPosition="0">
        <references count="2">
          <reference field="2" count="1" selected="0">
            <x v="0"/>
          </reference>
          <reference field="3" count="4">
            <x v="0"/>
            <x v="1"/>
            <x v="2"/>
            <x v="3"/>
          </reference>
        </references>
      </pivotArea>
    </format>
    <format dxfId="5">
      <pivotArea dataOnly="0" labelOnly="1" fieldPosition="0">
        <references count="2">
          <reference field="2" count="1" selected="0">
            <x v="1"/>
          </reference>
          <reference field="3" count="4">
            <x v="2"/>
            <x v="3"/>
            <x v="4"/>
            <x v="5"/>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FCF94B4-60F0-4FF3-9D64-04E7043831CA}"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8:AC15" firstHeaderRow="1" firstDataRow="3" firstDataCol="1" rowPageCount="1" colPageCount="1"/>
  <pivotFields count="9">
    <pivotField axis="axisPage"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axis="axisRow" showAll="0">
      <items count="5">
        <item x="0"/>
        <item x="1"/>
        <item x="2"/>
        <item x="3"/>
        <item t="default"/>
      </items>
    </pivotField>
    <pivotField axis="axisCol" showAll="0">
      <items count="3">
        <item x="1"/>
        <item x="0"/>
        <item t="default"/>
      </items>
    </pivotField>
    <pivotField showAll="0"/>
    <pivotField axis="axisCol" showAll="0">
      <items count="21">
        <item x="19"/>
        <item x="1"/>
        <item x="5"/>
        <item x="18"/>
        <item x="11"/>
        <item x="14"/>
        <item x="12"/>
        <item x="13"/>
        <item x="10"/>
        <item x="15"/>
        <item x="9"/>
        <item x="7"/>
        <item x="3"/>
        <item x="16"/>
        <item x="2"/>
        <item x="4"/>
        <item x="8"/>
        <item x="17"/>
        <item x="6"/>
        <item x="0"/>
        <item t="default"/>
      </items>
    </pivotField>
    <pivotField showAll="0"/>
    <pivotField showAll="0"/>
    <pivotField showAll="0"/>
    <pivotField dataField="1" showAll="0"/>
  </pivotFields>
  <rowFields count="1">
    <field x="1"/>
  </rowFields>
  <rowItems count="5">
    <i>
      <x/>
    </i>
    <i>
      <x v="1"/>
    </i>
    <i>
      <x v="2"/>
    </i>
    <i>
      <x v="3"/>
    </i>
    <i t="grand">
      <x/>
    </i>
  </rowItems>
  <colFields count="2">
    <field x="2"/>
    <field x="4"/>
  </colFields>
  <colItems count="27">
    <i>
      <x/>
      <x/>
    </i>
    <i r="1">
      <x v="1"/>
    </i>
    <i r="1">
      <x v="2"/>
    </i>
    <i r="1">
      <x v="3"/>
    </i>
    <i r="1">
      <x v="4"/>
    </i>
    <i r="1">
      <x v="5"/>
    </i>
    <i r="1">
      <x v="8"/>
    </i>
    <i r="1">
      <x v="9"/>
    </i>
    <i r="1">
      <x v="13"/>
    </i>
    <i r="1">
      <x v="14"/>
    </i>
    <i r="1">
      <x v="17"/>
    </i>
    <i t="default">
      <x/>
    </i>
    <i>
      <x v="1"/>
      <x v="1"/>
    </i>
    <i r="1">
      <x v="2"/>
    </i>
    <i r="1">
      <x v="6"/>
    </i>
    <i r="1">
      <x v="7"/>
    </i>
    <i r="1">
      <x v="8"/>
    </i>
    <i r="1">
      <x v="10"/>
    </i>
    <i r="1">
      <x v="11"/>
    </i>
    <i r="1">
      <x v="12"/>
    </i>
    <i r="1">
      <x v="14"/>
    </i>
    <i r="1">
      <x v="15"/>
    </i>
    <i r="1">
      <x v="16"/>
    </i>
    <i r="1">
      <x v="18"/>
    </i>
    <i r="1">
      <x v="19"/>
    </i>
    <i t="default">
      <x v="1"/>
    </i>
    <i t="grand">
      <x/>
    </i>
  </colItems>
  <pageFields count="1">
    <pageField fld="0" hier="-1"/>
  </pageFields>
  <dataFields count="1">
    <dataField name="Sum of Cost" fld="8" baseField="0" baseItem="0"/>
  </dataFields>
  <formats count="5">
    <format dxfId="4">
      <pivotArea dataOnly="0" labelOnly="1" fieldPosition="0">
        <references count="1">
          <reference field="2" count="1" defaultSubtotal="1">
            <x v="0"/>
          </reference>
        </references>
      </pivotArea>
    </format>
    <format dxfId="3">
      <pivotArea dataOnly="0" labelOnly="1" fieldPosition="0">
        <references count="1">
          <reference field="2" count="1" defaultSubtotal="1">
            <x v="1"/>
          </reference>
        </references>
      </pivotArea>
    </format>
    <format dxfId="2">
      <pivotArea dataOnly="0" labelOnly="1" grandCol="1" outline="0" fieldPosition="0"/>
    </format>
    <format dxfId="1">
      <pivotArea dataOnly="0" labelOnly="1" fieldPosition="0">
        <references count="2">
          <reference field="2" count="1" selected="0">
            <x v="0"/>
          </reference>
          <reference field="4" count="10">
            <x v="1"/>
            <x v="2"/>
            <x v="3"/>
            <x v="4"/>
            <x v="5"/>
            <x v="8"/>
            <x v="9"/>
            <x v="13"/>
            <x v="14"/>
            <x v="17"/>
          </reference>
        </references>
      </pivotArea>
    </format>
    <format dxfId="0">
      <pivotArea dataOnly="0" labelOnly="1" fieldPosition="0">
        <references count="2">
          <reference field="2" count="1" selected="0">
            <x v="1"/>
          </reference>
          <reference field="4" count="13">
            <x v="1"/>
            <x v="2"/>
            <x v="6"/>
            <x v="7"/>
            <x v="8"/>
            <x v="10"/>
            <x v="11"/>
            <x v="12"/>
            <x v="14"/>
            <x v="15"/>
            <x v="16"/>
            <x v="18"/>
            <x v="19"/>
          </reference>
        </references>
      </pivotArea>
    </format>
  </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2FEE7D7-5EFE-4FC6-A089-1CC8E1079D4F}"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location ref="B8:G37" firstHeaderRow="1" firstDataRow="2" firstDataCol="1" rowPageCount="3" colPageCount="1"/>
  <pivotFields count="9">
    <pivotField axis="axisRow"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axis="axisCol" showAll="0">
      <items count="5">
        <item x="0"/>
        <item x="3"/>
        <item x="2"/>
        <item x="1"/>
        <item t="default"/>
      </items>
    </pivotField>
    <pivotField axis="axisPage" showAll="0">
      <items count="3">
        <item x="1"/>
        <item x="0"/>
        <item t="default"/>
      </items>
    </pivotField>
    <pivotField axis="axisPage" showAll="0">
      <items count="7">
        <item x="5"/>
        <item x="4"/>
        <item x="2"/>
        <item x="1"/>
        <item x="0"/>
        <item x="3"/>
        <item t="default"/>
      </items>
    </pivotField>
    <pivotField axis="axisPage" showAll="0">
      <items count="21">
        <item x="19"/>
        <item x="1"/>
        <item x="5"/>
        <item x="18"/>
        <item x="11"/>
        <item x="14"/>
        <item x="12"/>
        <item x="13"/>
        <item x="10"/>
        <item x="15"/>
        <item x="9"/>
        <item x="7"/>
        <item x="3"/>
        <item x="16"/>
        <item x="2"/>
        <item x="4"/>
        <item x="8"/>
        <item x="17"/>
        <item x="6"/>
        <item x="0"/>
        <item t="default"/>
      </items>
    </pivotField>
    <pivotField showAll="0"/>
    <pivotField showAll="0"/>
    <pivotField showAll="0"/>
    <pivotField dataField="1" showAll="0"/>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1"/>
  </colFields>
  <colItems count="5">
    <i>
      <x/>
    </i>
    <i>
      <x v="1"/>
    </i>
    <i>
      <x v="2"/>
    </i>
    <i>
      <x v="3"/>
    </i>
    <i t="grand">
      <x/>
    </i>
  </colItems>
  <pageFields count="3">
    <pageField fld="2" hier="-1"/>
    <pageField fld="3" hier="-1"/>
    <pageField fld="4" hier="-1"/>
  </pageFields>
  <dataFields count="1">
    <dataField name="Sum of Cost" fld="8" baseField="0" baseItem="0"/>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TableStyleInfo name="PivotStyleLight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obias.bossmann@artelys.com" TargetMode="External"/><Relationship Id="rId7" Type="http://schemas.openxmlformats.org/officeDocument/2006/relationships/drawing" Target="../drawings/drawing1.xml"/><Relationship Id="rId2" Type="http://schemas.openxmlformats.org/officeDocument/2006/relationships/hyperlink" Target="mailto:norman.gerhardt@iee.fraunhofer.de" TargetMode="External"/><Relationship Id="rId1" Type="http://schemas.openxmlformats.org/officeDocument/2006/relationships/hyperlink" Target="https://op.europa.eu/en/publication-detail/-/publication/d24343db-5ee8-11ec-9c6c-01aa75ed71a1/language-en" TargetMode="External"/><Relationship Id="rId6" Type="http://schemas.openxmlformats.org/officeDocument/2006/relationships/printerSettings" Target="../printerSettings/printerSettings1.bin"/><Relationship Id="rId5" Type="http://schemas.openxmlformats.org/officeDocument/2006/relationships/hyperlink" Target="https://energy.ec.europa.eu/data-and-analysis/energy-modelling/metis_en" TargetMode="External"/><Relationship Id="rId4" Type="http://schemas.openxmlformats.org/officeDocument/2006/relationships/hyperlink" Target="https://energy.ec.europa.eu/topics/markets-and-consumers/market-legislation/hydrogen-and-decarbonised-gas-market-package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4191-1566-4F49-BA03-67479C6D6623}">
  <dimension ref="A2:K20"/>
  <sheetViews>
    <sheetView tabSelected="1" zoomScaleNormal="100" workbookViewId="0"/>
  </sheetViews>
  <sheetFormatPr baseColWidth="10" defaultColWidth="8.7109375" defaultRowHeight="15" x14ac:dyDescent="0.25"/>
  <cols>
    <col min="1" max="5" width="8.7109375" style="94"/>
    <col min="6" max="6" width="10" style="94" customWidth="1"/>
    <col min="7" max="16384" width="8.7109375" style="94"/>
  </cols>
  <sheetData>
    <row r="2" spans="1:7" x14ac:dyDescent="0.25">
      <c r="A2"/>
    </row>
    <row r="10" spans="1:7" ht="15.75" x14ac:dyDescent="0.25">
      <c r="B10" s="159" t="s">
        <v>283</v>
      </c>
    </row>
    <row r="11" spans="1:7" ht="15.75" x14ac:dyDescent="0.25">
      <c r="B11" s="97" t="s">
        <v>284</v>
      </c>
    </row>
    <row r="12" spans="1:7" ht="15.75" x14ac:dyDescent="0.25">
      <c r="B12" s="97" t="s">
        <v>285</v>
      </c>
    </row>
    <row r="13" spans="1:7" x14ac:dyDescent="0.25">
      <c r="B13" s="160" t="s">
        <v>280</v>
      </c>
    </row>
    <row r="15" spans="1:7" x14ac:dyDescent="0.25">
      <c r="B15" s="175" t="s">
        <v>282</v>
      </c>
    </row>
    <row r="16" spans="1:7" x14ac:dyDescent="0.25">
      <c r="B16" s="94" t="s">
        <v>286</v>
      </c>
      <c r="G16" s="160" t="s">
        <v>287</v>
      </c>
    </row>
    <row r="17" spans="2:11" x14ac:dyDescent="0.25">
      <c r="B17" s="94" t="s">
        <v>288</v>
      </c>
      <c r="G17" s="160" t="s">
        <v>289</v>
      </c>
    </row>
    <row r="19" spans="2:11" x14ac:dyDescent="0.25">
      <c r="B19" s="94" t="s">
        <v>291</v>
      </c>
      <c r="K19" s="160" t="s">
        <v>292</v>
      </c>
    </row>
    <row r="20" spans="2:11" x14ac:dyDescent="0.25">
      <c r="B20" s="94" t="s">
        <v>290</v>
      </c>
      <c r="H20" s="160" t="s">
        <v>293</v>
      </c>
    </row>
  </sheetData>
  <hyperlinks>
    <hyperlink ref="B13" r:id="rId1" xr:uid="{DCDADDBB-6E5C-4232-B117-9776174D58D2}"/>
    <hyperlink ref="G16" r:id="rId2" xr:uid="{C3B7EA48-9FC3-4E1D-A776-BF979776712D}"/>
    <hyperlink ref="G17" r:id="rId3" xr:uid="{B8AD69E5-1187-48DF-9E61-93C206314D1E}"/>
    <hyperlink ref="K19" r:id="rId4" xr:uid="{1CA61821-3306-4E9D-9FFB-183FE6832B7E}"/>
    <hyperlink ref="H20" r:id="rId5" xr:uid="{31286C16-3AB8-45E5-97EB-8E3F71EFB25B}"/>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E7F35-E45F-4E67-A646-819B8928D062}">
  <dimension ref="B3:C22"/>
  <sheetViews>
    <sheetView zoomScaleNormal="100" workbookViewId="0"/>
  </sheetViews>
  <sheetFormatPr baseColWidth="10" defaultColWidth="8.7109375" defaultRowHeight="15" x14ac:dyDescent="0.25"/>
  <cols>
    <col min="1" max="2" width="8.7109375" style="94"/>
    <col min="3" max="3" width="149.5703125" style="94" customWidth="1"/>
    <col min="4" max="16384" width="8.7109375" style="94"/>
  </cols>
  <sheetData>
    <row r="3" spans="2:3" ht="15.75" x14ac:dyDescent="0.25">
      <c r="B3" s="93" t="s">
        <v>281</v>
      </c>
    </row>
    <row r="4" spans="2:3" ht="15.75" x14ac:dyDescent="0.25">
      <c r="B4" s="93"/>
    </row>
    <row r="5" spans="2:3" ht="15.75" x14ac:dyDescent="0.25">
      <c r="B5" s="95" t="s">
        <v>217</v>
      </c>
    </row>
    <row r="6" spans="2:3" ht="30" x14ac:dyDescent="0.25">
      <c r="B6" s="95"/>
      <c r="C6" s="102" t="s">
        <v>241</v>
      </c>
    </row>
    <row r="7" spans="2:3" ht="30" x14ac:dyDescent="0.25">
      <c r="B7" s="95"/>
      <c r="C7" s="148" t="s">
        <v>239</v>
      </c>
    </row>
    <row r="8" spans="2:3" ht="15.75" x14ac:dyDescent="0.25">
      <c r="B8" s="95"/>
      <c r="C8" s="101"/>
    </row>
    <row r="9" spans="2:3" ht="15.75" x14ac:dyDescent="0.25">
      <c r="B9" s="95" t="s">
        <v>218</v>
      </c>
      <c r="C9" s="101"/>
    </row>
    <row r="10" spans="2:3" ht="63.6" customHeight="1" x14ac:dyDescent="0.25">
      <c r="B10" s="95"/>
      <c r="C10" s="99" t="s">
        <v>223</v>
      </c>
    </row>
    <row r="11" spans="2:3" ht="30" x14ac:dyDescent="0.25">
      <c r="B11" s="95"/>
      <c r="C11" s="99" t="s">
        <v>222</v>
      </c>
    </row>
    <row r="12" spans="2:3" ht="15.75" x14ac:dyDescent="0.25">
      <c r="B12" s="95"/>
      <c r="C12" s="98"/>
    </row>
    <row r="13" spans="2:3" x14ac:dyDescent="0.25">
      <c r="C13" s="96" t="s">
        <v>225</v>
      </c>
    </row>
    <row r="14" spans="2:3" x14ac:dyDescent="0.25">
      <c r="C14" s="96" t="s">
        <v>226</v>
      </c>
    </row>
    <row r="15" spans="2:3" x14ac:dyDescent="0.25">
      <c r="C15" s="96" t="s">
        <v>227</v>
      </c>
    </row>
    <row r="16" spans="2:3" x14ac:dyDescent="0.25">
      <c r="C16" s="96" t="s">
        <v>228</v>
      </c>
    </row>
    <row r="17" spans="2:3" x14ac:dyDescent="0.25">
      <c r="C17" s="96" t="s">
        <v>229</v>
      </c>
    </row>
    <row r="19" spans="2:3" x14ac:dyDescent="0.25">
      <c r="B19" s="100" t="s">
        <v>237</v>
      </c>
    </row>
    <row r="20" spans="2:3" x14ac:dyDescent="0.25">
      <c r="C20" s="96" t="s">
        <v>238</v>
      </c>
    </row>
    <row r="22" spans="2:3" x14ac:dyDescent="0.25">
      <c r="B22" s="100"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82"/>
  <sheetViews>
    <sheetView topLeftCell="B1" zoomScale="55" zoomScaleNormal="55" workbookViewId="0">
      <selection activeCell="B1" sqref="B1"/>
    </sheetView>
  </sheetViews>
  <sheetFormatPr baseColWidth="10" defaultColWidth="41.140625" defaultRowHeight="15" x14ac:dyDescent="0.25"/>
  <cols>
    <col min="1" max="1" width="25.28515625" style="1" hidden="1" customWidth="1"/>
    <col min="2" max="2" width="25.28515625" style="104" customWidth="1"/>
    <col min="3" max="3" width="48.42578125" style="1" bestFit="1" customWidth="1"/>
    <col min="4" max="4" width="56.42578125" style="1" bestFit="1" customWidth="1"/>
    <col min="5" max="5" width="53.42578125" style="1" customWidth="1"/>
    <col min="6" max="6" width="53.42578125" style="1" bestFit="1" customWidth="1"/>
    <col min="7" max="7" width="71.42578125" style="1" bestFit="1" customWidth="1"/>
    <col min="8" max="8" width="63.42578125" style="1" customWidth="1"/>
    <col min="9" max="16384" width="41.140625" style="1"/>
  </cols>
  <sheetData>
    <row r="2" spans="1:8" ht="18.75" x14ac:dyDescent="0.3">
      <c r="C2" s="156" t="s">
        <v>243</v>
      </c>
    </row>
    <row r="3" spans="1:8" ht="18.75" x14ac:dyDescent="0.3">
      <c r="C3" s="156" t="s">
        <v>244</v>
      </c>
    </row>
    <row r="4" spans="1:8" ht="18.75" x14ac:dyDescent="0.3">
      <c r="C4" s="156"/>
    </row>
    <row r="5" spans="1:8" ht="15.75" thickBot="1" x14ac:dyDescent="0.3"/>
    <row r="6" spans="1:8" ht="57.75" thickBot="1" x14ac:dyDescent="0.5">
      <c r="D6" s="60" t="s">
        <v>219</v>
      </c>
      <c r="E6" s="48" t="s">
        <v>220</v>
      </c>
      <c r="F6" s="48" t="s">
        <v>221</v>
      </c>
    </row>
    <row r="7" spans="1:8" ht="41.45" customHeight="1" thickBot="1" x14ac:dyDescent="0.3">
      <c r="C7" s="76" t="s">
        <v>210</v>
      </c>
      <c r="D7" s="77" t="s">
        <v>98</v>
      </c>
      <c r="E7" s="78" t="s">
        <v>99</v>
      </c>
      <c r="F7" s="79" t="s">
        <v>100</v>
      </c>
    </row>
    <row r="8" spans="1:8" ht="15.75" thickBot="1" x14ac:dyDescent="0.3">
      <c r="C8" s="75" t="s">
        <v>209</v>
      </c>
      <c r="D8" s="80" t="s">
        <v>212</v>
      </c>
      <c r="E8" s="81" t="s">
        <v>1</v>
      </c>
      <c r="F8" s="82" t="s">
        <v>211</v>
      </c>
      <c r="H8" s="92"/>
    </row>
    <row r="9" spans="1:8" ht="60.75" thickBot="1" x14ac:dyDescent="0.3">
      <c r="C9" s="74" t="s">
        <v>97</v>
      </c>
      <c r="D9" s="21" t="s">
        <v>213</v>
      </c>
      <c r="E9" s="47" t="s">
        <v>214</v>
      </c>
      <c r="F9" s="46" t="s">
        <v>215</v>
      </c>
    </row>
    <row r="10" spans="1:8" ht="30" x14ac:dyDescent="0.25">
      <c r="A10" s="16" t="s">
        <v>18</v>
      </c>
      <c r="C10" s="83" t="s">
        <v>101</v>
      </c>
      <c r="D10" s="27" t="s">
        <v>272</v>
      </c>
      <c r="E10" s="11"/>
      <c r="F10" s="13" t="s">
        <v>141</v>
      </c>
    </row>
    <row r="11" spans="1:8" x14ac:dyDescent="0.25">
      <c r="A11" s="16"/>
      <c r="C11" s="84"/>
      <c r="D11" s="22" t="s">
        <v>273</v>
      </c>
      <c r="E11" s="12"/>
      <c r="F11" s="14"/>
    </row>
    <row r="12" spans="1:8" ht="45" x14ac:dyDescent="0.25">
      <c r="A12" s="17" t="s">
        <v>19</v>
      </c>
      <c r="C12" s="85" t="s">
        <v>277</v>
      </c>
      <c r="D12" s="149" t="s">
        <v>259</v>
      </c>
      <c r="E12" s="12"/>
      <c r="F12" s="14"/>
    </row>
    <row r="13" spans="1:8" ht="30" x14ac:dyDescent="0.25">
      <c r="A13" s="17"/>
      <c r="C13" s="86"/>
      <c r="D13" s="9" t="s">
        <v>260</v>
      </c>
      <c r="E13" s="12"/>
      <c r="F13" s="14"/>
    </row>
    <row r="14" spans="1:8" ht="30" x14ac:dyDescent="0.25">
      <c r="A14" s="17"/>
      <c r="C14" s="86"/>
      <c r="D14" s="9" t="s">
        <v>261</v>
      </c>
      <c r="E14" s="12"/>
      <c r="F14" s="14"/>
    </row>
    <row r="15" spans="1:8" ht="30" x14ac:dyDescent="0.25">
      <c r="A15" s="17"/>
      <c r="C15" s="86"/>
      <c r="D15" s="10" t="s">
        <v>262</v>
      </c>
      <c r="E15" s="12"/>
      <c r="F15" s="14"/>
    </row>
    <row r="16" spans="1:8" ht="45" x14ac:dyDescent="0.25">
      <c r="A16" s="17"/>
      <c r="C16" s="86"/>
      <c r="D16" s="9" t="s">
        <v>263</v>
      </c>
      <c r="E16" s="12"/>
      <c r="F16" s="14"/>
    </row>
    <row r="17" spans="1:6" x14ac:dyDescent="0.25">
      <c r="A17" s="17"/>
      <c r="C17" s="86"/>
      <c r="D17" s="9" t="s">
        <v>264</v>
      </c>
      <c r="E17" s="12"/>
      <c r="F17" s="14"/>
    </row>
    <row r="18" spans="1:6" x14ac:dyDescent="0.25">
      <c r="A18" s="17"/>
      <c r="C18" s="86"/>
      <c r="D18" s="71" t="s">
        <v>256</v>
      </c>
      <c r="E18" s="72" t="s">
        <v>256</v>
      </c>
      <c r="F18" s="14"/>
    </row>
    <row r="19" spans="1:6" ht="30" x14ac:dyDescent="0.25">
      <c r="A19" s="17"/>
      <c r="C19" s="86"/>
      <c r="D19" s="9" t="s">
        <v>257</v>
      </c>
      <c r="E19" s="9" t="s">
        <v>108</v>
      </c>
      <c r="F19" s="35" t="s">
        <v>108</v>
      </c>
    </row>
    <row r="20" spans="1:6" ht="30" x14ac:dyDescent="0.25">
      <c r="A20" s="17"/>
      <c r="C20" s="87"/>
      <c r="D20" s="22" t="s">
        <v>258</v>
      </c>
      <c r="E20" s="12"/>
      <c r="F20" s="14"/>
    </row>
    <row r="21" spans="1:6" ht="45" x14ac:dyDescent="0.25">
      <c r="A21" s="18" t="s">
        <v>20</v>
      </c>
      <c r="C21" s="88" t="s">
        <v>276</v>
      </c>
      <c r="D21" s="23" t="s">
        <v>132</v>
      </c>
      <c r="E21" s="15"/>
      <c r="F21" s="14"/>
    </row>
    <row r="22" spans="1:6" ht="45" x14ac:dyDescent="0.25">
      <c r="A22" s="18"/>
      <c r="C22" s="88"/>
      <c r="D22" s="23" t="s">
        <v>147</v>
      </c>
      <c r="E22" s="15"/>
      <c r="F22" s="14"/>
    </row>
    <row r="23" spans="1:6" ht="30" x14ac:dyDescent="0.25">
      <c r="A23" s="18"/>
      <c r="C23" s="88"/>
      <c r="D23" s="6" t="s">
        <v>271</v>
      </c>
      <c r="E23" s="15"/>
      <c r="F23" s="14"/>
    </row>
    <row r="24" spans="1:6" ht="45" x14ac:dyDescent="0.25">
      <c r="A24" s="18"/>
      <c r="C24" s="88"/>
      <c r="D24" s="9" t="s">
        <v>133</v>
      </c>
      <c r="E24" s="15"/>
      <c r="F24" s="14"/>
    </row>
    <row r="25" spans="1:6" x14ac:dyDescent="0.25">
      <c r="A25" s="18"/>
      <c r="C25" s="88"/>
      <c r="D25" s="9" t="s">
        <v>131</v>
      </c>
      <c r="E25" s="15"/>
      <c r="F25" s="14"/>
    </row>
    <row r="26" spans="1:6" ht="45" x14ac:dyDescent="0.25">
      <c r="A26" s="18"/>
      <c r="C26" s="88"/>
      <c r="D26" s="9" t="s">
        <v>134</v>
      </c>
      <c r="E26" s="15"/>
      <c r="F26" s="35" t="s">
        <v>134</v>
      </c>
    </row>
    <row r="27" spans="1:6" x14ac:dyDescent="0.25">
      <c r="A27" s="18"/>
      <c r="C27" s="88"/>
      <c r="D27" s="9"/>
      <c r="E27" s="15"/>
      <c r="F27" s="14"/>
    </row>
    <row r="28" spans="1:6" ht="30" x14ac:dyDescent="0.25">
      <c r="A28" s="18"/>
      <c r="C28" s="89"/>
      <c r="D28" s="9" t="s">
        <v>135</v>
      </c>
      <c r="E28" s="15"/>
      <c r="F28" s="14"/>
    </row>
    <row r="29" spans="1:6" x14ac:dyDescent="0.25">
      <c r="A29" s="19" t="s">
        <v>21</v>
      </c>
      <c r="C29" s="90" t="s">
        <v>104</v>
      </c>
      <c r="D29" s="9" t="s">
        <v>136</v>
      </c>
      <c r="E29" s="15"/>
      <c r="F29" s="14"/>
    </row>
    <row r="30" spans="1:6" ht="30.75" thickBot="1" x14ac:dyDescent="0.3">
      <c r="A30" s="19"/>
      <c r="C30" s="90"/>
      <c r="D30" s="9" t="s">
        <v>270</v>
      </c>
      <c r="E30" s="73"/>
      <c r="F30" s="14"/>
    </row>
    <row r="31" spans="1:6" x14ac:dyDescent="0.25">
      <c r="A31" s="16" t="s">
        <v>18</v>
      </c>
      <c r="C31" s="83" t="s">
        <v>242</v>
      </c>
      <c r="D31" s="150" t="s">
        <v>272</v>
      </c>
      <c r="E31" s="150"/>
      <c r="F31" s="150"/>
    </row>
    <row r="32" spans="1:6" ht="30" x14ac:dyDescent="0.25">
      <c r="A32" s="16"/>
      <c r="C32" s="84"/>
      <c r="D32" s="151" t="s">
        <v>274</v>
      </c>
      <c r="E32" s="151" t="s">
        <v>274</v>
      </c>
      <c r="F32" s="151" t="s">
        <v>274</v>
      </c>
    </row>
    <row r="33" spans="1:6" ht="30" x14ac:dyDescent="0.25">
      <c r="A33" s="17" t="s">
        <v>19</v>
      </c>
      <c r="C33" s="87" t="s">
        <v>105</v>
      </c>
      <c r="D33" s="10" t="s">
        <v>262</v>
      </c>
      <c r="E33" s="153"/>
      <c r="F33" s="152"/>
    </row>
    <row r="34" spans="1:6" ht="60" x14ac:dyDescent="0.25">
      <c r="A34" s="18" t="s">
        <v>20</v>
      </c>
      <c r="C34" s="88" t="s">
        <v>106</v>
      </c>
      <c r="D34" s="49"/>
      <c r="E34" s="72" t="s">
        <v>275</v>
      </c>
      <c r="F34" s="72" t="s">
        <v>275</v>
      </c>
    </row>
    <row r="35" spans="1:6" x14ac:dyDescent="0.25">
      <c r="A35" s="18"/>
      <c r="C35" s="88"/>
      <c r="D35" s="49" t="s">
        <v>265</v>
      </c>
      <c r="E35" s="49" t="s">
        <v>265</v>
      </c>
      <c r="F35" s="49" t="s">
        <v>265</v>
      </c>
    </row>
    <row r="36" spans="1:6" ht="30" x14ac:dyDescent="0.25">
      <c r="A36" s="18"/>
      <c r="C36" s="88"/>
      <c r="D36" s="49" t="s">
        <v>266</v>
      </c>
      <c r="E36" s="49" t="s">
        <v>266</v>
      </c>
      <c r="F36" s="49" t="s">
        <v>137</v>
      </c>
    </row>
    <row r="37" spans="1:6" ht="44.25" customHeight="1" x14ac:dyDescent="0.25">
      <c r="A37" s="18"/>
      <c r="C37" s="88"/>
      <c r="D37" s="49" t="s">
        <v>143</v>
      </c>
      <c r="E37" s="72" t="s">
        <v>143</v>
      </c>
      <c r="F37" s="49"/>
    </row>
    <row r="38" spans="1:6" x14ac:dyDescent="0.25">
      <c r="A38" s="18"/>
      <c r="C38" s="88"/>
      <c r="D38" s="49"/>
      <c r="E38" s="71" t="s">
        <v>101</v>
      </c>
      <c r="F38" s="49"/>
    </row>
    <row r="39" spans="1:6" ht="30" x14ac:dyDescent="0.25">
      <c r="A39" s="18"/>
      <c r="C39" s="88"/>
      <c r="D39" s="49"/>
      <c r="E39" s="71" t="s">
        <v>102</v>
      </c>
      <c r="F39" s="49"/>
    </row>
    <row r="40" spans="1:6" ht="30" x14ac:dyDescent="0.25">
      <c r="A40" s="18"/>
      <c r="C40" s="89"/>
      <c r="D40" s="152"/>
      <c r="E40" s="155" t="s">
        <v>103</v>
      </c>
      <c r="F40" s="152"/>
    </row>
    <row r="41" spans="1:6" x14ac:dyDescent="0.25">
      <c r="A41" s="19" t="s">
        <v>21</v>
      </c>
      <c r="C41" s="90" t="s">
        <v>107</v>
      </c>
      <c r="D41" s="49" t="s">
        <v>138</v>
      </c>
      <c r="E41" s="49" t="s">
        <v>138</v>
      </c>
      <c r="F41" s="49"/>
    </row>
    <row r="42" spans="1:6" ht="30" x14ac:dyDescent="0.25">
      <c r="A42" s="19"/>
      <c r="C42" s="90"/>
      <c r="D42" s="49" t="s">
        <v>267</v>
      </c>
      <c r="E42" s="49" t="s">
        <v>216</v>
      </c>
      <c r="F42" s="49"/>
    </row>
    <row r="43" spans="1:6" x14ac:dyDescent="0.25">
      <c r="A43" s="19"/>
      <c r="C43" s="90"/>
      <c r="D43" s="49" t="s">
        <v>139</v>
      </c>
      <c r="E43" s="49" t="s">
        <v>139</v>
      </c>
      <c r="F43" s="49"/>
    </row>
    <row r="44" spans="1:6" x14ac:dyDescent="0.25">
      <c r="A44" s="19"/>
      <c r="C44" s="90"/>
      <c r="D44" s="49" t="s">
        <v>268</v>
      </c>
      <c r="E44" s="49" t="s">
        <v>269</v>
      </c>
      <c r="F44" s="49"/>
    </row>
    <row r="45" spans="1:6" ht="30.75" thickBot="1" x14ac:dyDescent="0.3">
      <c r="A45" s="19"/>
      <c r="C45" s="91"/>
      <c r="D45" s="154"/>
      <c r="E45" s="154"/>
      <c r="F45" s="154" t="s">
        <v>140</v>
      </c>
    </row>
    <row r="46" spans="1:6" x14ac:dyDescent="0.25">
      <c r="D46" s="8"/>
    </row>
    <row r="47" spans="1:6" x14ac:dyDescent="0.25">
      <c r="D47" s="7"/>
    </row>
    <row r="48" spans="1:6" x14ac:dyDescent="0.25">
      <c r="C48" s="162" t="s">
        <v>112</v>
      </c>
      <c r="D48" s="162"/>
    </row>
    <row r="49" spans="3:4" x14ac:dyDescent="0.25">
      <c r="C49" s="24" t="s">
        <v>113</v>
      </c>
      <c r="D49" s="24" t="s">
        <v>22</v>
      </c>
    </row>
    <row r="50" spans="3:4" x14ac:dyDescent="0.25">
      <c r="C50" s="28"/>
      <c r="D50" s="28"/>
    </row>
    <row r="51" spans="3:4" x14ac:dyDescent="0.25">
      <c r="C51" s="24" t="s">
        <v>109</v>
      </c>
      <c r="D51" s="24" t="s">
        <v>22</v>
      </c>
    </row>
    <row r="52" spans="3:4" x14ac:dyDescent="0.25">
      <c r="C52" s="24"/>
      <c r="D52" s="24" t="s">
        <v>110</v>
      </c>
    </row>
    <row r="53" spans="3:4" x14ac:dyDescent="0.25">
      <c r="C53" s="24"/>
      <c r="D53" s="24" t="s">
        <v>111</v>
      </c>
    </row>
    <row r="54" spans="3:4" x14ac:dyDescent="0.25">
      <c r="C54" s="24"/>
      <c r="D54" s="24"/>
    </row>
    <row r="55" spans="3:4" x14ac:dyDescent="0.25">
      <c r="C55" s="24" t="s">
        <v>114</v>
      </c>
      <c r="D55" s="24" t="s">
        <v>22</v>
      </c>
    </row>
    <row r="56" spans="3:4" x14ac:dyDescent="0.25">
      <c r="C56" s="24"/>
      <c r="D56" s="24" t="s">
        <v>23</v>
      </c>
    </row>
    <row r="57" spans="3:4" x14ac:dyDescent="0.25">
      <c r="C57" s="24"/>
      <c r="D57" s="24"/>
    </row>
    <row r="58" spans="3:4" x14ac:dyDescent="0.25">
      <c r="C58" s="24" t="s">
        <v>115</v>
      </c>
      <c r="D58" s="24" t="s">
        <v>22</v>
      </c>
    </row>
    <row r="59" spans="3:4" x14ac:dyDescent="0.25">
      <c r="C59" s="24"/>
      <c r="D59" s="24"/>
    </row>
    <row r="60" spans="3:4" x14ac:dyDescent="0.25">
      <c r="C60" s="24" t="s">
        <v>116</v>
      </c>
      <c r="D60" s="24" t="s">
        <v>22</v>
      </c>
    </row>
    <row r="61" spans="3:4" x14ac:dyDescent="0.25">
      <c r="C61" s="24"/>
      <c r="D61" s="24" t="s">
        <v>119</v>
      </c>
    </row>
    <row r="62" spans="3:4" x14ac:dyDescent="0.25">
      <c r="C62" s="24"/>
      <c r="D62" s="24"/>
    </row>
    <row r="63" spans="3:4" x14ac:dyDescent="0.25">
      <c r="C63" s="54" t="s">
        <v>117</v>
      </c>
      <c r="D63" s="54" t="s">
        <v>22</v>
      </c>
    </row>
    <row r="64" spans="3:4" x14ac:dyDescent="0.25">
      <c r="C64" s="54" t="s">
        <v>118</v>
      </c>
      <c r="D64" s="54" t="s">
        <v>22</v>
      </c>
    </row>
    <row r="65" spans="3:4" x14ac:dyDescent="0.25">
      <c r="C65" s="24"/>
      <c r="D65" s="24"/>
    </row>
    <row r="66" spans="3:4" x14ac:dyDescent="0.25">
      <c r="C66" s="24" t="s">
        <v>120</v>
      </c>
      <c r="D66" s="24" t="s">
        <v>121</v>
      </c>
    </row>
    <row r="67" spans="3:4" x14ac:dyDescent="0.25">
      <c r="C67" s="24"/>
      <c r="D67" s="24"/>
    </row>
    <row r="68" spans="3:4" x14ac:dyDescent="0.25">
      <c r="C68" s="24" t="s">
        <v>37</v>
      </c>
      <c r="D68" s="24" t="s">
        <v>22</v>
      </c>
    </row>
    <row r="70" spans="3:4" x14ac:dyDescent="0.25">
      <c r="C70" s="161" t="s">
        <v>122</v>
      </c>
      <c r="D70" s="161"/>
    </row>
    <row r="71" spans="3:4" x14ac:dyDescent="0.25">
      <c r="C71" s="20" t="s">
        <v>123</v>
      </c>
      <c r="D71" s="20" t="s">
        <v>129</v>
      </c>
    </row>
    <row r="72" spans="3:4" x14ac:dyDescent="0.25">
      <c r="C72" s="20" t="s">
        <v>124</v>
      </c>
      <c r="D72" s="20" t="s">
        <v>130</v>
      </c>
    </row>
    <row r="73" spans="3:4" x14ac:dyDescent="0.25">
      <c r="C73" s="20"/>
      <c r="D73" s="20"/>
    </row>
    <row r="74" spans="3:4" x14ac:dyDescent="0.25">
      <c r="C74" s="20" t="s">
        <v>125</v>
      </c>
      <c r="D74" s="20" t="s">
        <v>27</v>
      </c>
    </row>
    <row r="75" spans="3:4" x14ac:dyDescent="0.25">
      <c r="C75" s="20"/>
      <c r="D75" s="20" t="s">
        <v>110</v>
      </c>
    </row>
    <row r="76" spans="3:4" x14ac:dyDescent="0.25">
      <c r="C76" s="20"/>
      <c r="D76" s="20" t="s">
        <v>111</v>
      </c>
    </row>
    <row r="77" spans="3:4" x14ac:dyDescent="0.25">
      <c r="C77" s="20"/>
      <c r="D77" s="20"/>
    </row>
    <row r="78" spans="3:4" x14ac:dyDescent="0.25">
      <c r="C78" s="20" t="s">
        <v>127</v>
      </c>
      <c r="D78" s="20" t="s">
        <v>128</v>
      </c>
    </row>
    <row r="79" spans="3:4" x14ac:dyDescent="0.25">
      <c r="C79" s="20"/>
      <c r="D79" s="20"/>
    </row>
    <row r="80" spans="3:4" ht="45" x14ac:dyDescent="0.25">
      <c r="C80" s="20" t="s">
        <v>126</v>
      </c>
      <c r="D80" s="20" t="s">
        <v>148</v>
      </c>
    </row>
    <row r="81" spans="3:4" ht="30" x14ac:dyDescent="0.25">
      <c r="C81" s="20"/>
      <c r="D81" s="20" t="s">
        <v>216</v>
      </c>
    </row>
    <row r="82" spans="3:4" x14ac:dyDescent="0.25">
      <c r="C82" s="20"/>
      <c r="D82" s="20" t="s">
        <v>279</v>
      </c>
    </row>
  </sheetData>
  <mergeCells count="2">
    <mergeCell ref="C70:D70"/>
    <mergeCell ref="C48:D4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1473"/>
  <sheetViews>
    <sheetView zoomScale="55" zoomScaleNormal="55" workbookViewId="0">
      <pane xSplit="6" ySplit="3" topLeftCell="G4" activePane="bottomRight" state="frozen"/>
      <selection pane="topRight" activeCell="G1" sqref="G1"/>
      <selection pane="bottomLeft" activeCell="A4" sqref="A4"/>
      <selection pane="bottomRight" activeCell="G4" sqref="G4"/>
    </sheetView>
  </sheetViews>
  <sheetFormatPr baseColWidth="10" defaultColWidth="10.85546875" defaultRowHeight="15" x14ac:dyDescent="0.25"/>
  <cols>
    <col min="1" max="1" width="8.5703125" customWidth="1"/>
    <col min="2" max="3" width="11.42578125" customWidth="1"/>
    <col min="4" max="4" width="20.85546875" customWidth="1"/>
    <col min="5" max="5" width="43.5703125" customWidth="1"/>
    <col min="6" max="6" width="47.140625" customWidth="1"/>
    <col min="7" max="7" width="10.85546875" customWidth="1"/>
    <col min="8" max="8" width="29.140625" style="32" customWidth="1"/>
    <col min="9" max="9" width="3.42578125" customWidth="1"/>
    <col min="10" max="35" width="3.28515625" customWidth="1"/>
    <col min="36" max="36" width="52.5703125" style="32" bestFit="1" customWidth="1"/>
    <col min="37" max="63" width="3.42578125" customWidth="1"/>
    <col min="64" max="64" width="8.42578125" bestFit="1" customWidth="1"/>
    <col min="65" max="65" width="10.85546875" style="32"/>
    <col min="66" max="66" width="10.85546875" style="70"/>
    <col min="67" max="68" width="10.85546875" style="32"/>
    <col min="69" max="70" width="0" hidden="1" customWidth="1"/>
    <col min="72" max="72" width="14.5703125" bestFit="1" customWidth="1"/>
    <col min="75" max="77" width="22.85546875" customWidth="1"/>
  </cols>
  <sheetData>
    <row r="1" spans="1:79" ht="15.75" thickBot="1" x14ac:dyDescent="0.3">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row>
    <row r="2" spans="1:79" ht="15.75" thickBot="1" x14ac:dyDescent="0.3">
      <c r="B2" s="170" t="s">
        <v>3</v>
      </c>
      <c r="C2" s="2"/>
      <c r="D2" s="170" t="s">
        <v>4</v>
      </c>
      <c r="E2" s="170" t="s">
        <v>5</v>
      </c>
      <c r="F2" s="173" t="s">
        <v>6</v>
      </c>
      <c r="G2" s="166" t="s">
        <v>7</v>
      </c>
      <c r="H2" s="167"/>
      <c r="I2" s="163" t="s">
        <v>8</v>
      </c>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33"/>
      <c r="AK2" s="163" t="s">
        <v>224</v>
      </c>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5"/>
      <c r="BM2" s="32" t="s">
        <v>96</v>
      </c>
    </row>
    <row r="3" spans="1:79" ht="15.75" thickBot="1" x14ac:dyDescent="0.3">
      <c r="B3" s="171"/>
      <c r="C3" s="4"/>
      <c r="D3" s="172"/>
      <c r="E3" s="171"/>
      <c r="F3" s="174"/>
      <c r="G3" s="168"/>
      <c r="H3" s="169"/>
      <c r="I3" s="59" t="s">
        <v>9</v>
      </c>
      <c r="J3" s="59" t="s">
        <v>10</v>
      </c>
      <c r="K3" s="59" t="s">
        <v>53</v>
      </c>
      <c r="L3" s="59" t="s">
        <v>54</v>
      </c>
      <c r="M3" s="59" t="s">
        <v>55</v>
      </c>
      <c r="N3" s="59" t="s">
        <v>56</v>
      </c>
      <c r="O3" s="59" t="s">
        <v>57</v>
      </c>
      <c r="P3" s="59" t="s">
        <v>58</v>
      </c>
      <c r="Q3" s="59" t="s">
        <v>59</v>
      </c>
      <c r="R3" s="59" t="s">
        <v>60</v>
      </c>
      <c r="S3" s="59" t="s">
        <v>61</v>
      </c>
      <c r="T3" s="59" t="s">
        <v>62</v>
      </c>
      <c r="U3" s="59" t="s">
        <v>63</v>
      </c>
      <c r="V3" s="59" t="s">
        <v>64</v>
      </c>
      <c r="W3" s="59" t="s">
        <v>65</v>
      </c>
      <c r="X3" s="59" t="s">
        <v>66</v>
      </c>
      <c r="Y3" s="59" t="s">
        <v>67</v>
      </c>
      <c r="Z3" s="59" t="s">
        <v>68</v>
      </c>
      <c r="AA3" s="59" t="s">
        <v>69</v>
      </c>
      <c r="AB3" s="59" t="s">
        <v>70</v>
      </c>
      <c r="AC3" s="59" t="s">
        <v>71</v>
      </c>
      <c r="AD3" s="59" t="s">
        <v>72</v>
      </c>
      <c r="AE3" s="59" t="s">
        <v>73</v>
      </c>
      <c r="AF3" s="59" t="s">
        <v>74</v>
      </c>
      <c r="AG3" s="59" t="s">
        <v>12</v>
      </c>
      <c r="AH3" s="59" t="s">
        <v>75</v>
      </c>
      <c r="AI3" s="59" t="s">
        <v>76</v>
      </c>
      <c r="AK3" t="s">
        <v>9</v>
      </c>
      <c r="AL3" t="s">
        <v>10</v>
      </c>
      <c r="AM3" t="s">
        <v>53</v>
      </c>
      <c r="AN3" t="s">
        <v>54</v>
      </c>
      <c r="AO3" t="s">
        <v>55</v>
      </c>
      <c r="AP3" t="s">
        <v>56</v>
      </c>
      <c r="AQ3" t="s">
        <v>57</v>
      </c>
      <c r="AR3" t="s">
        <v>58</v>
      </c>
      <c r="AS3" t="s">
        <v>59</v>
      </c>
      <c r="AT3" t="s">
        <v>60</v>
      </c>
      <c r="AU3" t="s">
        <v>61</v>
      </c>
      <c r="AV3" t="s">
        <v>62</v>
      </c>
      <c r="AW3" t="s">
        <v>63</v>
      </c>
      <c r="AX3" t="s">
        <v>64</v>
      </c>
      <c r="AY3" t="s">
        <v>65</v>
      </c>
      <c r="AZ3" t="s">
        <v>66</v>
      </c>
      <c r="BA3" t="s">
        <v>67</v>
      </c>
      <c r="BB3" t="s">
        <v>68</v>
      </c>
      <c r="BC3" t="s">
        <v>69</v>
      </c>
      <c r="BD3" t="s">
        <v>70</v>
      </c>
      <c r="BE3" t="s">
        <v>71</v>
      </c>
      <c r="BF3" t="s">
        <v>72</v>
      </c>
      <c r="BG3" t="s">
        <v>73</v>
      </c>
      <c r="BH3" t="s">
        <v>74</v>
      </c>
      <c r="BI3" t="s">
        <v>12</v>
      </c>
      <c r="BJ3" t="s">
        <v>75</v>
      </c>
      <c r="BK3" t="s">
        <v>76</v>
      </c>
      <c r="BQ3" s="32" t="s">
        <v>150</v>
      </c>
      <c r="BR3" s="32" t="s">
        <v>151</v>
      </c>
      <c r="BS3" s="32" t="s">
        <v>0</v>
      </c>
      <c r="BT3" s="32" t="s">
        <v>152</v>
      </c>
      <c r="BU3" s="32" t="s">
        <v>153</v>
      </c>
      <c r="BV3" s="32" t="s">
        <v>154</v>
      </c>
      <c r="BW3" s="32" t="s">
        <v>155</v>
      </c>
      <c r="BX3" s="32" t="s">
        <v>6</v>
      </c>
      <c r="BY3" s="32" t="s">
        <v>156</v>
      </c>
      <c r="BZ3" s="32" t="s">
        <v>157</v>
      </c>
      <c r="CA3" s="32" t="s">
        <v>158</v>
      </c>
    </row>
    <row r="4" spans="1:79" ht="15.75" thickBot="1" x14ac:dyDescent="0.3">
      <c r="A4">
        <f>1</f>
        <v>1</v>
      </c>
      <c r="B4" s="109" t="s">
        <v>13</v>
      </c>
      <c r="C4" s="55" t="s">
        <v>2</v>
      </c>
      <c r="D4" s="61" t="s">
        <v>14</v>
      </c>
      <c r="E4" s="105" t="s">
        <v>15</v>
      </c>
      <c r="F4" s="103" t="s">
        <v>245</v>
      </c>
      <c r="G4" s="108">
        <v>5.8450676655828095</v>
      </c>
      <c r="H4" s="110" t="s">
        <v>251</v>
      </c>
      <c r="I4" s="40">
        <v>4.1231603403141355</v>
      </c>
      <c r="J4" s="30">
        <v>0.66557591623036638</v>
      </c>
      <c r="K4" s="30">
        <v>0.59057591623036643</v>
      </c>
      <c r="L4" s="30">
        <v>0</v>
      </c>
      <c r="M4" s="30">
        <v>2.4851873774844297</v>
      </c>
      <c r="N4" s="30">
        <v>7.0076109947643976</v>
      </c>
      <c r="O4" s="30">
        <v>0.38167539267015704</v>
      </c>
      <c r="P4" s="30">
        <v>0</v>
      </c>
      <c r="Q4" s="30">
        <v>0</v>
      </c>
      <c r="R4" s="30">
        <v>0.84227748691099469</v>
      </c>
      <c r="S4" s="30">
        <v>0</v>
      </c>
      <c r="T4" s="30">
        <v>7.3193717277486909</v>
      </c>
      <c r="U4" s="30">
        <v>0.32422774869109944</v>
      </c>
      <c r="V4" s="30">
        <v>3.2882984293193709</v>
      </c>
      <c r="W4" s="30">
        <v>0</v>
      </c>
      <c r="X4" s="30">
        <v>14.35388711594103</v>
      </c>
      <c r="Y4" s="30">
        <v>0</v>
      </c>
      <c r="Z4" s="30">
        <v>0</v>
      </c>
      <c r="AA4" s="30">
        <v>1.2369109947643977</v>
      </c>
      <c r="AB4" s="30">
        <v>0</v>
      </c>
      <c r="AC4" s="30">
        <v>9.3016217277486906</v>
      </c>
      <c r="AD4" s="30">
        <v>1.2540706806282722</v>
      </c>
      <c r="AE4" s="30">
        <v>0</v>
      </c>
      <c r="AF4" s="30">
        <v>1.6577159685863874</v>
      </c>
      <c r="AG4" s="30">
        <v>0</v>
      </c>
      <c r="AH4" s="30">
        <v>0</v>
      </c>
      <c r="AI4" s="30">
        <v>2.0386178010471201</v>
      </c>
      <c r="AJ4" t="s">
        <v>255</v>
      </c>
      <c r="AK4" s="44">
        <f>$G4*I4</f>
        <v>24.100151185183567</v>
      </c>
      <c r="AL4" s="31">
        <f t="shared" ref="AL4:BK11" si="0">$G4*J4</f>
        <v>3.8903362669487671</v>
      </c>
      <c r="AM4" s="31">
        <f t="shared" si="0"/>
        <v>3.4519561920300568</v>
      </c>
      <c r="AN4" s="31">
        <f t="shared" si="0"/>
        <v>0</v>
      </c>
      <c r="AO4" s="31">
        <f t="shared" si="0"/>
        <v>14.52608838304878</v>
      </c>
      <c r="AP4" s="31">
        <f t="shared" si="0"/>
        <v>40.959960438479968</v>
      </c>
      <c r="AQ4" s="31">
        <f t="shared" si="0"/>
        <v>2.2309184964449571</v>
      </c>
      <c r="AR4" s="31">
        <f t="shared" si="0"/>
        <v>0</v>
      </c>
      <c r="AS4" s="31">
        <f t="shared" si="0"/>
        <v>0</v>
      </c>
      <c r="AT4" s="31">
        <f t="shared" si="0"/>
        <v>4.9231689041918028</v>
      </c>
      <c r="AU4" s="31">
        <f t="shared" si="0"/>
        <v>0</v>
      </c>
      <c r="AV4" s="31">
        <f t="shared" si="0"/>
        <v>42.782223018244856</v>
      </c>
      <c r="AW4" s="31">
        <f t="shared" si="0"/>
        <v>1.8951331301590544</v>
      </c>
      <c r="AX4" s="31">
        <f t="shared" si="0"/>
        <v>19.220326824001393</v>
      </c>
      <c r="AY4" s="31">
        <f t="shared" si="0"/>
        <v>0</v>
      </c>
      <c r="AZ4" s="31">
        <f t="shared" si="0"/>
        <v>83.899441456812596</v>
      </c>
      <c r="BA4" s="31">
        <f t="shared" si="0"/>
        <v>0</v>
      </c>
      <c r="BB4" s="31">
        <f t="shared" si="0"/>
        <v>0</v>
      </c>
      <c r="BC4" s="31">
        <f t="shared" si="0"/>
        <v>7.2298284607012491</v>
      </c>
      <c r="BD4" s="31">
        <f t="shared" si="0"/>
        <v>0</v>
      </c>
      <c r="BE4" s="31">
        <f t="shared" si="0"/>
        <v>54.368608398346382</v>
      </c>
      <c r="BF4" s="31">
        <f t="shared" si="0"/>
        <v>7.3301279856957402</v>
      </c>
      <c r="BG4" s="31">
        <f t="shared" si="0"/>
        <v>0</v>
      </c>
      <c r="BH4" s="31">
        <f t="shared" si="0"/>
        <v>9.6894620067045807</v>
      </c>
      <c r="BI4" s="31">
        <f t="shared" si="0"/>
        <v>0</v>
      </c>
      <c r="BJ4" s="31">
        <f t="shared" si="0"/>
        <v>0</v>
      </c>
      <c r="BK4" s="31">
        <f t="shared" si="0"/>
        <v>11.91585899138205</v>
      </c>
      <c r="BL4" t="s">
        <v>233</v>
      </c>
      <c r="BQ4" s="32">
        <v>1</v>
      </c>
      <c r="BR4" s="32">
        <v>1</v>
      </c>
      <c r="BS4" s="32" t="str">
        <f ca="1">OFFSET($AK$3,0,BQ4-1)</f>
        <v>AT</v>
      </c>
      <c r="BT4" s="32" t="str">
        <f t="shared" ref="BT4:BX5" si="1">IF(B4="",BT3,B4)</f>
        <v>&lt;5%</v>
      </c>
      <c r="BU4" s="32" t="str">
        <f t="shared" si="1"/>
        <v>TSO</v>
      </c>
      <c r="BV4" s="32" t="str">
        <f t="shared" si="1"/>
        <v>Storage</v>
      </c>
      <c r="BW4" s="32" t="str">
        <f t="shared" si="1"/>
        <v>Porous storage</v>
      </c>
      <c r="BX4" s="32" t="str">
        <f t="shared" si="1"/>
        <v>Desulfurization and Drying - Investment</v>
      </c>
      <c r="BY4" s="32" t="str">
        <f>BW4&amp;"-"&amp;BX4</f>
        <v>Porous storage-Desulfurization and Drying - Investment</v>
      </c>
      <c r="BZ4" s="32">
        <f>INDEX($I$4:$AI$54,$BR4,$BQ4)</f>
        <v>4.1231603403141355</v>
      </c>
      <c r="CA4" s="32">
        <f>INDEX($AK$4:$BK$54,$BR4,$BQ4)</f>
        <v>24.100151185183567</v>
      </c>
    </row>
    <row r="5" spans="1:79" ht="15.75" thickBot="1" x14ac:dyDescent="0.3">
      <c r="A5">
        <f>A4+1</f>
        <v>2</v>
      </c>
      <c r="B5" s="58"/>
      <c r="C5" s="55" t="s">
        <v>2</v>
      </c>
      <c r="D5" s="61" t="s">
        <v>30</v>
      </c>
      <c r="E5" s="105" t="s">
        <v>31</v>
      </c>
      <c r="F5" s="103" t="s">
        <v>246</v>
      </c>
      <c r="G5" s="108">
        <v>0.91881618245995111</v>
      </c>
      <c r="H5" s="110" t="s">
        <v>252</v>
      </c>
      <c r="I5" s="41">
        <v>0.26485639001102657</v>
      </c>
      <c r="J5" s="38">
        <v>1.4738412533794991</v>
      </c>
      <c r="K5" s="38">
        <v>0.26260311278156889</v>
      </c>
      <c r="L5" s="38">
        <v>0</v>
      </c>
      <c r="M5" s="38">
        <v>0.22536167905268784</v>
      </c>
      <c r="N5" s="38">
        <v>2.1772525807393981</v>
      </c>
      <c r="O5" s="38">
        <v>3.2336941056519908E-2</v>
      </c>
      <c r="P5" s="38">
        <v>4.4358632163046183E-3</v>
      </c>
      <c r="Q5" s="38">
        <v>0.25571498999800918</v>
      </c>
      <c r="R5" s="38">
        <v>0.73717345416238078</v>
      </c>
      <c r="S5" s="38">
        <v>2.2698542651432372E-2</v>
      </c>
      <c r="T5" s="38">
        <v>0.97013439789636036</v>
      </c>
      <c r="U5" s="38">
        <v>0.27903111708825995</v>
      </c>
      <c r="V5" s="38">
        <v>0.59154077166910801</v>
      </c>
      <c r="W5" s="38">
        <v>0</v>
      </c>
      <c r="X5" s="38">
        <v>0.97014898759505042</v>
      </c>
      <c r="Y5" s="38">
        <v>0.89910862744677378</v>
      </c>
      <c r="Z5" s="38">
        <v>2.3428463504345201E-2</v>
      </c>
      <c r="AA5" s="38">
        <v>0</v>
      </c>
      <c r="AB5" s="38">
        <v>0</v>
      </c>
      <c r="AC5" s="38">
        <v>1.7638954042552699</v>
      </c>
      <c r="AD5" s="38">
        <v>2.0727308162811133</v>
      </c>
      <c r="AE5" s="38">
        <v>0.13372061502427676</v>
      </c>
      <c r="AF5" s="38">
        <v>0.43207515330704915</v>
      </c>
      <c r="AG5" s="38">
        <v>9.2865926906244317E-2</v>
      </c>
      <c r="AH5" s="38">
        <v>2.7211043437623299E-2</v>
      </c>
      <c r="AI5" s="38">
        <v>0.29700006905673765</v>
      </c>
      <c r="AJ5" s="32" t="s">
        <v>78</v>
      </c>
      <c r="AK5" s="45">
        <f>$G5*I5</f>
        <v>0.24335433717005536</v>
      </c>
      <c r="AL5" s="39">
        <f t="shared" si="0"/>
        <v>1.3541891939821409</v>
      </c>
      <c r="AM5" s="39">
        <f t="shared" si="0"/>
        <v>0.24128398958806113</v>
      </c>
      <c r="AN5" s="39">
        <f t="shared" si="0"/>
        <v>0</v>
      </c>
      <c r="AO5" s="39">
        <f t="shared" si="0"/>
        <v>0.20706595761995536</v>
      </c>
      <c r="AP5" s="39">
        <f t="shared" si="0"/>
        <v>2.0004949044860503</v>
      </c>
      <c r="AQ5" s="39">
        <f t="shared" si="0"/>
        <v>2.971170473398408E-2</v>
      </c>
      <c r="AR5" s="39">
        <f t="shared" si="0"/>
        <v>4.0757429063195301E-3</v>
      </c>
      <c r="AS5" s="39">
        <f t="shared" si="0"/>
        <v>0.23495507090775539</v>
      </c>
      <c r="AT5" s="39">
        <f t="shared" si="0"/>
        <v>0.67732689896429443</v>
      </c>
      <c r="AU5" s="39">
        <f t="shared" si="0"/>
        <v>2.085578830639347E-2</v>
      </c>
      <c r="AV5" s="39">
        <f t="shared" si="0"/>
        <v>0.89137518394821702</v>
      </c>
      <c r="AW5" s="39">
        <f t="shared" si="0"/>
        <v>0.25637830579057064</v>
      </c>
      <c r="AX5" s="39">
        <f t="shared" si="0"/>
        <v>0.54351723359442339</v>
      </c>
      <c r="AY5" s="39">
        <f t="shared" si="0"/>
        <v>0</v>
      </c>
      <c r="AZ5" s="39">
        <f t="shared" si="0"/>
        <v>0.89138858919947073</v>
      </c>
      <c r="BA5" s="39">
        <f t="shared" si="0"/>
        <v>0.82611555668745107</v>
      </c>
      <c r="BB5" s="39">
        <f t="shared" si="0"/>
        <v>2.1526451397964746E-2</v>
      </c>
      <c r="BC5" s="39">
        <f t="shared" si="0"/>
        <v>0</v>
      </c>
      <c r="BD5" s="39">
        <f t="shared" si="0"/>
        <v>0</v>
      </c>
      <c r="BE5" s="39">
        <f t="shared" si="0"/>
        <v>1.6206956415964793</v>
      </c>
      <c r="BF5" s="39">
        <f t="shared" si="0"/>
        <v>1.9044586158825108</v>
      </c>
      <c r="BG5" s="39">
        <f t="shared" si="0"/>
        <v>0.12286466501280276</v>
      </c>
      <c r="BH5" s="39">
        <f t="shared" si="0"/>
        <v>0.39699764289738104</v>
      </c>
      <c r="BI5" s="39">
        <f t="shared" si="0"/>
        <v>8.5326716440600262E-2</v>
      </c>
      <c r="BJ5" s="39">
        <f t="shared" si="0"/>
        <v>2.5001947052108946E-2</v>
      </c>
      <c r="BK5" s="39">
        <f t="shared" si="0"/>
        <v>0.27288846964105357</v>
      </c>
      <c r="BL5" s="32" t="s">
        <v>233</v>
      </c>
      <c r="BQ5" s="32">
        <f>IF(BR5=1,BQ4+1,BQ4)</f>
        <v>1</v>
      </c>
      <c r="BR5" s="32">
        <f>IF(BR4=MAX($A$4:$A$54),1,BR4+1)</f>
        <v>2</v>
      </c>
      <c r="BS5" s="32" t="str">
        <f ca="1">OFFSET($AK$3,0,BQ5-1)</f>
        <v>AT</v>
      </c>
      <c r="BT5" s="32" t="str">
        <f t="shared" si="1"/>
        <v>&lt;5%</v>
      </c>
      <c r="BU5" s="32" t="str">
        <f t="shared" si="1"/>
        <v>TSO</v>
      </c>
      <c r="BV5" s="32" t="str">
        <f t="shared" si="1"/>
        <v>Industrie</v>
      </c>
      <c r="BW5" s="32" t="str">
        <f t="shared" si="1"/>
        <v>50% Chemical industry (material use), glass</v>
      </c>
      <c r="BX5" s="32" t="str">
        <f t="shared" si="1"/>
        <v>Membrane for deblending - Investment</v>
      </c>
      <c r="BY5" s="32" t="str">
        <f>BW5&amp;"-"&amp;BX5</f>
        <v>50% Chemical industry (material use), glass-Membrane for deblending - Investment</v>
      </c>
      <c r="BZ5" s="32">
        <f>INDEX($I$4:$AI$54,$BR5,$BQ5)</f>
        <v>0.26485639001102657</v>
      </c>
      <c r="CA5" s="32">
        <f>INDEX($AK$4:$BK$54,$BR5,$BQ5)</f>
        <v>0.24335433717005536</v>
      </c>
    </row>
    <row r="6" spans="1:79" ht="15.75" thickBot="1" x14ac:dyDescent="0.3">
      <c r="A6" s="32">
        <f t="shared" ref="A6:A54" si="2">A5+1</f>
        <v>3</v>
      </c>
      <c r="B6" s="58"/>
      <c r="C6" s="55"/>
      <c r="D6" s="61"/>
      <c r="E6" s="107"/>
      <c r="F6" s="103" t="s">
        <v>29</v>
      </c>
      <c r="G6" s="108">
        <v>0.97746402389356501</v>
      </c>
      <c r="H6" s="110" t="s">
        <v>85</v>
      </c>
      <c r="I6" s="41">
        <v>2.3201419764965925</v>
      </c>
      <c r="J6" s="38">
        <v>12.910849379604411</v>
      </c>
      <c r="K6" s="38">
        <v>2.3004032679665434</v>
      </c>
      <c r="L6" s="38">
        <v>0</v>
      </c>
      <c r="M6" s="38">
        <v>1.97416830850155</v>
      </c>
      <c r="N6" s="38">
        <v>19.072732607277125</v>
      </c>
      <c r="O6" s="38">
        <v>0.28327160365511439</v>
      </c>
      <c r="P6" s="38">
        <v>3.8858161774828454E-2</v>
      </c>
      <c r="Q6" s="38">
        <v>2.2400633123825604</v>
      </c>
      <c r="R6" s="38">
        <v>6.4576394584624559</v>
      </c>
      <c r="S6" s="38">
        <v>0.19883923362654757</v>
      </c>
      <c r="T6" s="38">
        <v>8.4983773255721147</v>
      </c>
      <c r="U6" s="38">
        <v>2.4443125856931571</v>
      </c>
      <c r="V6" s="38">
        <v>5.1818971598213865</v>
      </c>
      <c r="W6" s="38">
        <v>0</v>
      </c>
      <c r="X6" s="38">
        <v>8.4985051313326423</v>
      </c>
      <c r="Y6" s="38">
        <v>7.8761915764337376</v>
      </c>
      <c r="Z6" s="38">
        <v>0.20523334029806395</v>
      </c>
      <c r="AA6" s="38">
        <v>0</v>
      </c>
      <c r="AB6" s="38">
        <v>0</v>
      </c>
      <c r="AC6" s="38">
        <v>15.451723741276162</v>
      </c>
      <c r="AD6" s="38">
        <v>18.157121950622553</v>
      </c>
      <c r="AE6" s="38">
        <v>1.1713925876126645</v>
      </c>
      <c r="AF6" s="38">
        <v>3.7849783429697501</v>
      </c>
      <c r="AG6" s="38">
        <v>0.81350551969870022</v>
      </c>
      <c r="AH6" s="38">
        <v>0.23836874051358012</v>
      </c>
      <c r="AI6" s="38">
        <v>2.6017206049370216</v>
      </c>
      <c r="AJ6" s="32" t="s">
        <v>77</v>
      </c>
      <c r="AK6" s="41">
        <f t="shared" ref="AK6:AK11" si="3">$G6*I6</f>
        <v>2.2678553123507283</v>
      </c>
      <c r="AL6" s="38">
        <f t="shared" si="0"/>
        <v>12.619890786471865</v>
      </c>
      <c r="AM6" s="38">
        <f t="shared" si="0"/>
        <v>2.2485614348844845</v>
      </c>
      <c r="AN6" s="38">
        <f t="shared" si="0"/>
        <v>0</v>
      </c>
      <c r="AO6" s="38">
        <f t="shared" si="0"/>
        <v>1.929678498671078</v>
      </c>
      <c r="AP6" s="38">
        <f t="shared" si="0"/>
        <v>18.642909960955105</v>
      </c>
      <c r="AQ6" s="38">
        <f t="shared" si="0"/>
        <v>0.27688780156351123</v>
      </c>
      <c r="AR6" s="38">
        <f t="shared" si="0"/>
        <v>3.7982455169530936E-2</v>
      </c>
      <c r="AS6" s="38">
        <f t="shared" si="0"/>
        <v>2.1895812990978056</v>
      </c>
      <c r="AT6" s="38">
        <f t="shared" si="0"/>
        <v>6.3121102499225739</v>
      </c>
      <c r="AU6" s="38">
        <f t="shared" si="0"/>
        <v>0.19435819740851784</v>
      </c>
      <c r="AV6" s="38">
        <f t="shared" si="0"/>
        <v>8.3068580972195534</v>
      </c>
      <c r="AW6" s="38">
        <f t="shared" si="0"/>
        <v>2.3892276156653178</v>
      </c>
      <c r="AX6" s="38">
        <f t="shared" si="0"/>
        <v>5.0651180492416481</v>
      </c>
      <c r="AY6" s="38">
        <f t="shared" si="0"/>
        <v>0</v>
      </c>
      <c r="AZ6" s="38">
        <f t="shared" si="0"/>
        <v>8.3069830227525152</v>
      </c>
      <c r="BA6" s="38">
        <f t="shared" si="0"/>
        <v>7.6986939112575223</v>
      </c>
      <c r="BB6" s="38">
        <f t="shared" si="0"/>
        <v>0.20060820664486295</v>
      </c>
      <c r="BC6" s="38">
        <f t="shared" si="0"/>
        <v>0</v>
      </c>
      <c r="BD6" s="38">
        <f t="shared" si="0"/>
        <v>0</v>
      </c>
      <c r="BE6" s="38">
        <f t="shared" si="0"/>
        <v>15.103504064239528</v>
      </c>
      <c r="BF6" s="38">
        <f t="shared" si="0"/>
        <v>17.747933484181697</v>
      </c>
      <c r="BG6" s="38">
        <f t="shared" si="0"/>
        <v>1.1449941122469705</v>
      </c>
      <c r="BH6" s="38">
        <f t="shared" si="0"/>
        <v>3.6996801614692099</v>
      </c>
      <c r="BI6" s="38">
        <f t="shared" si="0"/>
        <v>0.79517237874431734</v>
      </c>
      <c r="BJ6" s="38">
        <f t="shared" si="0"/>
        <v>0.23299686827284508</v>
      </c>
      <c r="BK6" s="38">
        <f t="shared" si="0"/>
        <v>2.5430882915485413</v>
      </c>
      <c r="BL6" s="32" t="s">
        <v>233</v>
      </c>
      <c r="BQ6" s="32">
        <f t="shared" ref="BQ6:BQ54" si="4">IF(BR6=1,BQ5+1,BQ5)</f>
        <v>1</v>
      </c>
      <c r="BR6" s="32">
        <f t="shared" ref="BR6:BR54" si="5">IF(BR5=MAX($A$4:$A$54),1,BR5+1)</f>
        <v>3</v>
      </c>
      <c r="BS6" s="32" t="str">
        <f t="shared" ref="BS6:BS55" ca="1" si="6">OFFSET($AK$3,0,BQ6-1)</f>
        <v>AT</v>
      </c>
      <c r="BT6" s="32" t="str">
        <f>IF(B6="",BT5,B6)</f>
        <v>&lt;5%</v>
      </c>
      <c r="BU6" s="32" t="str">
        <f>IF(C6="",BU5,C6)</f>
        <v>TSO</v>
      </c>
      <c r="BV6" s="32" t="str">
        <f t="shared" ref="BV6:BV54" si="7">IF(D6="",BV5,D6)</f>
        <v>Industrie</v>
      </c>
      <c r="BW6" s="32" t="str">
        <f t="shared" ref="BW6:BW54" si="8">IF(E6="",BW5,E6)</f>
        <v>50% Chemical industry (material use), glass</v>
      </c>
      <c r="BX6" s="32" t="str">
        <f t="shared" ref="BX6:BX54" si="9">IF(F6="",BX5,F6)</f>
        <v>Membrane for deblending - electr. demand</v>
      </c>
      <c r="BY6" s="32" t="str">
        <f t="shared" ref="BY6:BY54" si="10">BW6&amp;"-"&amp;BX6</f>
        <v>50% Chemical industry (material use), glass-Membrane for deblending - electr. demand</v>
      </c>
      <c r="BZ6" s="32">
        <f t="shared" ref="BZ6:BZ54" si="11">INDEX($I$4:$AI$54,$BR6,$BQ6)</f>
        <v>2.3201419764965925</v>
      </c>
      <c r="CA6" s="32">
        <f t="shared" ref="CA6:CA54" si="12">INDEX($AK$4:$BK$54,$BR6,$BQ6)</f>
        <v>2.2678553123507283</v>
      </c>
    </row>
    <row r="7" spans="1:79" ht="15.75" thickBot="1" x14ac:dyDescent="0.3">
      <c r="A7" s="32">
        <f t="shared" si="2"/>
        <v>4</v>
      </c>
      <c r="B7" s="58"/>
      <c r="C7" s="55"/>
      <c r="D7" s="61"/>
      <c r="E7" s="106"/>
      <c r="F7" s="103" t="s">
        <v>28</v>
      </c>
      <c r="G7" s="108">
        <v>0.55012224938875309</v>
      </c>
      <c r="H7" s="110" t="s">
        <v>85</v>
      </c>
      <c r="I7" s="41">
        <v>2.3201419764965925</v>
      </c>
      <c r="J7" s="38">
        <v>12.910849379604411</v>
      </c>
      <c r="K7" s="38">
        <v>2.3004032679665434</v>
      </c>
      <c r="L7" s="38">
        <v>0</v>
      </c>
      <c r="M7" s="38">
        <v>1.9741683085015458</v>
      </c>
      <c r="N7" s="38">
        <v>19.072732607277125</v>
      </c>
      <c r="O7" s="38">
        <v>0.28327160365511439</v>
      </c>
      <c r="P7" s="38">
        <v>3.8858161774828454E-2</v>
      </c>
      <c r="Q7" s="38">
        <v>2.2400633123825604</v>
      </c>
      <c r="R7" s="38">
        <v>6.4576394584624559</v>
      </c>
      <c r="S7" s="38">
        <v>0.19883923362654757</v>
      </c>
      <c r="T7" s="38">
        <v>8.4983773255721147</v>
      </c>
      <c r="U7" s="38">
        <v>2.4443125856931571</v>
      </c>
      <c r="V7" s="38">
        <v>5.1818971598213865</v>
      </c>
      <c r="W7" s="38">
        <v>0</v>
      </c>
      <c r="X7" s="38">
        <v>8.4985051313326423</v>
      </c>
      <c r="Y7" s="38">
        <v>7.8761915764337376</v>
      </c>
      <c r="Z7" s="38">
        <v>0.20523334029806395</v>
      </c>
      <c r="AA7" s="38">
        <v>0</v>
      </c>
      <c r="AB7" s="38">
        <v>0</v>
      </c>
      <c r="AC7" s="38">
        <v>15.451723741276162</v>
      </c>
      <c r="AD7" s="38">
        <v>18.157121950622553</v>
      </c>
      <c r="AE7" s="38">
        <v>1.1713925876126645</v>
      </c>
      <c r="AF7" s="38">
        <v>3.7849783429697501</v>
      </c>
      <c r="AG7" s="38">
        <v>0.81350551969870022</v>
      </c>
      <c r="AH7" s="38">
        <v>0.23836874051358012</v>
      </c>
      <c r="AI7" s="38">
        <v>2.6017206049370216</v>
      </c>
      <c r="AJ7" s="32" t="s">
        <v>77</v>
      </c>
      <c r="AK7" s="41">
        <f t="shared" si="3"/>
        <v>1.2763617230115729</v>
      </c>
      <c r="AL7" s="38">
        <f t="shared" si="0"/>
        <v>7.1025455022273656</v>
      </c>
      <c r="AM7" s="38">
        <f t="shared" si="0"/>
        <v>1.2655030202749933</v>
      </c>
      <c r="AN7" s="38">
        <f t="shared" si="0"/>
        <v>0</v>
      </c>
      <c r="AO7" s="38">
        <f t="shared" si="0"/>
        <v>1.0860339105448602</v>
      </c>
      <c r="AP7" s="38">
        <f t="shared" si="0"/>
        <v>10.49233456390551</v>
      </c>
      <c r="AQ7" s="38">
        <f t="shared" si="0"/>
        <v>0.15583401179071085</v>
      </c>
      <c r="AR7" s="38">
        <f t="shared" si="0"/>
        <v>2.137673936268069E-2</v>
      </c>
      <c r="AS7" s="38">
        <f t="shared" si="0"/>
        <v>1.2323086681811153</v>
      </c>
      <c r="AT7" s="38">
        <f t="shared" si="0"/>
        <v>3.5524911446309355</v>
      </c>
      <c r="AU7" s="38">
        <f t="shared" si="0"/>
        <v>0.10938588646937214</v>
      </c>
      <c r="AV7" s="38">
        <f t="shared" si="0"/>
        <v>4.6751464504981071</v>
      </c>
      <c r="AW7" s="38">
        <f t="shared" si="0"/>
        <v>1.344670737850759</v>
      </c>
      <c r="AX7" s="38">
        <f t="shared" si="0"/>
        <v>2.8506769216621319</v>
      </c>
      <c r="AY7" s="38">
        <f t="shared" si="0"/>
        <v>0</v>
      </c>
      <c r="AZ7" s="38">
        <f t="shared" si="0"/>
        <v>4.6752167592905733</v>
      </c>
      <c r="BA7" s="38">
        <f t="shared" si="0"/>
        <v>4.3328682266444769</v>
      </c>
      <c r="BB7" s="38">
        <f t="shared" si="0"/>
        <v>0.11290342681433836</v>
      </c>
      <c r="BC7" s="38">
        <f t="shared" si="0"/>
        <v>0</v>
      </c>
      <c r="BD7" s="38">
        <f t="shared" si="0"/>
        <v>0</v>
      </c>
      <c r="BE7" s="38">
        <f t="shared" si="0"/>
        <v>8.5003370214844409</v>
      </c>
      <c r="BF7" s="38">
        <f t="shared" si="0"/>
        <v>9.9886367699023833</v>
      </c>
      <c r="BG7" s="38">
        <f t="shared" si="0"/>
        <v>0.64440912521479099</v>
      </c>
      <c r="BH7" s="38">
        <f t="shared" si="0"/>
        <v>2.0822007999222345</v>
      </c>
      <c r="BI7" s="38">
        <f t="shared" si="0"/>
        <v>0.44752748638681555</v>
      </c>
      <c r="BJ7" s="38">
        <f t="shared" si="0"/>
        <v>0.13113194771529468</v>
      </c>
      <c r="BK7" s="38">
        <f t="shared" si="0"/>
        <v>1.4312643914690217</v>
      </c>
      <c r="BL7" s="32" t="s">
        <v>233</v>
      </c>
      <c r="BQ7" s="32">
        <f t="shared" si="4"/>
        <v>1</v>
      </c>
      <c r="BR7" s="32">
        <f t="shared" si="5"/>
        <v>4</v>
      </c>
      <c r="BS7" s="32" t="str">
        <f t="shared" ca="1" si="6"/>
        <v>AT</v>
      </c>
      <c r="BT7" s="32" t="str">
        <f t="shared" ref="BT7:BT21" si="13">IF(B7="",BT6,B7)</f>
        <v>&lt;5%</v>
      </c>
      <c r="BU7" s="32" t="str">
        <f t="shared" ref="BU7:BU54" si="14">IF(C7="",BU6,C7)</f>
        <v>TSO</v>
      </c>
      <c r="BV7" s="32" t="str">
        <f t="shared" si="7"/>
        <v>Industrie</v>
      </c>
      <c r="BW7" s="32" t="str">
        <f t="shared" si="8"/>
        <v>50% Chemical industry (material use), glass</v>
      </c>
      <c r="BX7" s="32" t="str">
        <f t="shared" si="9"/>
        <v>Membrane for deblending - H2. use</v>
      </c>
      <c r="BY7" s="32" t="str">
        <f t="shared" si="10"/>
        <v>50% Chemical industry (material use), glass-Membrane for deblending - H2. use</v>
      </c>
      <c r="BZ7" s="32">
        <f t="shared" si="11"/>
        <v>2.3201419764965925</v>
      </c>
      <c r="CA7" s="32">
        <f t="shared" si="12"/>
        <v>1.2763617230115729</v>
      </c>
    </row>
    <row r="8" spans="1:79" ht="15.75" thickBot="1" x14ac:dyDescent="0.3">
      <c r="A8" s="32">
        <f t="shared" si="2"/>
        <v>5</v>
      </c>
      <c r="B8" s="58"/>
      <c r="C8" s="55" t="s">
        <v>36</v>
      </c>
      <c r="D8" s="61" t="s">
        <v>30</v>
      </c>
      <c r="E8" s="105" t="s">
        <v>31</v>
      </c>
      <c r="F8" s="103" t="s">
        <v>246</v>
      </c>
      <c r="G8" s="108">
        <v>0.91881618245995111</v>
      </c>
      <c r="H8" s="110" t="s">
        <v>252</v>
      </c>
      <c r="I8" s="42">
        <v>0.26485639001102657</v>
      </c>
      <c r="J8" s="30">
        <v>1.4738412533794991</v>
      </c>
      <c r="K8" s="30">
        <v>0.26260311278156889</v>
      </c>
      <c r="L8" s="30">
        <v>0</v>
      </c>
      <c r="M8" s="30">
        <v>0.22536167905268784</v>
      </c>
      <c r="N8" s="30">
        <v>2.1772525807393981</v>
      </c>
      <c r="O8" s="30">
        <v>3.2336941056519908E-2</v>
      </c>
      <c r="P8" s="30">
        <v>4.4358632163046183E-3</v>
      </c>
      <c r="Q8" s="30">
        <v>0.25571498999800918</v>
      </c>
      <c r="R8" s="30">
        <v>0.73717345416238078</v>
      </c>
      <c r="S8" s="30">
        <v>2.2698542651432372E-2</v>
      </c>
      <c r="T8" s="30">
        <v>0.97013439789636036</v>
      </c>
      <c r="U8" s="30">
        <v>0.27903111708825995</v>
      </c>
      <c r="V8" s="30">
        <v>0.59154077166910801</v>
      </c>
      <c r="W8" s="30">
        <v>0</v>
      </c>
      <c r="X8" s="30">
        <v>0.97014898759505042</v>
      </c>
      <c r="Y8" s="30">
        <v>0.89910862744677378</v>
      </c>
      <c r="Z8" s="30">
        <v>2.3428463504345201E-2</v>
      </c>
      <c r="AA8" s="30">
        <v>0</v>
      </c>
      <c r="AB8" s="30">
        <v>0</v>
      </c>
      <c r="AC8" s="30">
        <v>1.7638954042552699</v>
      </c>
      <c r="AD8" s="30">
        <v>2.0727308162811133</v>
      </c>
      <c r="AE8" s="30">
        <v>0.13372061502427676</v>
      </c>
      <c r="AF8" s="30">
        <v>0.43207515330704915</v>
      </c>
      <c r="AG8" s="30">
        <v>9.2865926906244317E-2</v>
      </c>
      <c r="AH8" s="30">
        <v>2.7211043437623299E-2</v>
      </c>
      <c r="AI8" s="30">
        <v>0.29700006905673765</v>
      </c>
      <c r="AJ8" s="32" t="s">
        <v>78</v>
      </c>
      <c r="AK8" s="42">
        <f t="shared" si="3"/>
        <v>0.24335433717005536</v>
      </c>
      <c r="AL8" s="30">
        <f t="shared" si="0"/>
        <v>1.3541891939821409</v>
      </c>
      <c r="AM8" s="30">
        <f t="shared" si="0"/>
        <v>0.24128398958806113</v>
      </c>
      <c r="AN8" s="30">
        <f t="shared" si="0"/>
        <v>0</v>
      </c>
      <c r="AO8" s="30">
        <f t="shared" si="0"/>
        <v>0.20706595761995536</v>
      </c>
      <c r="AP8" s="30">
        <f t="shared" si="0"/>
        <v>2.0004949044860503</v>
      </c>
      <c r="AQ8" s="30">
        <f t="shared" si="0"/>
        <v>2.971170473398408E-2</v>
      </c>
      <c r="AR8" s="30">
        <f t="shared" si="0"/>
        <v>4.0757429063195301E-3</v>
      </c>
      <c r="AS8" s="30">
        <f t="shared" si="0"/>
        <v>0.23495507090775539</v>
      </c>
      <c r="AT8" s="30">
        <f t="shared" si="0"/>
        <v>0.67732689896429443</v>
      </c>
      <c r="AU8" s="30">
        <f t="shared" si="0"/>
        <v>2.085578830639347E-2</v>
      </c>
      <c r="AV8" s="30">
        <f t="shared" si="0"/>
        <v>0.89137518394821702</v>
      </c>
      <c r="AW8" s="30">
        <f t="shared" si="0"/>
        <v>0.25637830579057064</v>
      </c>
      <c r="AX8" s="30">
        <f t="shared" si="0"/>
        <v>0.54351723359442339</v>
      </c>
      <c r="AY8" s="30">
        <f t="shared" si="0"/>
        <v>0</v>
      </c>
      <c r="AZ8" s="30">
        <f t="shared" si="0"/>
        <v>0.89138858919947073</v>
      </c>
      <c r="BA8" s="30">
        <f t="shared" si="0"/>
        <v>0.82611555668745107</v>
      </c>
      <c r="BB8" s="30">
        <f t="shared" si="0"/>
        <v>2.1526451397964746E-2</v>
      </c>
      <c r="BC8" s="30">
        <f t="shared" si="0"/>
        <v>0</v>
      </c>
      <c r="BD8" s="30">
        <f t="shared" si="0"/>
        <v>0</v>
      </c>
      <c r="BE8" s="30">
        <f t="shared" si="0"/>
        <v>1.6206956415964793</v>
      </c>
      <c r="BF8" s="30">
        <f t="shared" si="0"/>
        <v>1.9044586158825108</v>
      </c>
      <c r="BG8" s="30">
        <f t="shared" si="0"/>
        <v>0.12286466501280276</v>
      </c>
      <c r="BH8" s="30">
        <f t="shared" si="0"/>
        <v>0.39699764289738104</v>
      </c>
      <c r="BI8" s="30">
        <f t="shared" si="0"/>
        <v>8.5326716440600262E-2</v>
      </c>
      <c r="BJ8" s="30">
        <f t="shared" si="0"/>
        <v>2.5001947052108946E-2</v>
      </c>
      <c r="BK8" s="30">
        <f t="shared" si="0"/>
        <v>0.27288846964105357</v>
      </c>
      <c r="BL8" s="32" t="s">
        <v>233</v>
      </c>
      <c r="BQ8" s="32">
        <f t="shared" si="4"/>
        <v>1</v>
      </c>
      <c r="BR8" s="32">
        <f t="shared" si="5"/>
        <v>5</v>
      </c>
      <c r="BS8" s="32" t="str">
        <f t="shared" ca="1" si="6"/>
        <v>AT</v>
      </c>
      <c r="BT8" s="32" t="str">
        <f t="shared" si="13"/>
        <v>&lt;5%</v>
      </c>
      <c r="BU8" s="32" t="str">
        <f t="shared" si="14"/>
        <v>DSO</v>
      </c>
      <c r="BV8" s="32" t="str">
        <f t="shared" si="7"/>
        <v>Industrie</v>
      </c>
      <c r="BW8" s="32" t="str">
        <f t="shared" si="8"/>
        <v>50% Chemical industry (material use), glass</v>
      </c>
      <c r="BX8" s="32" t="str">
        <f t="shared" si="9"/>
        <v>Membrane for deblending - Investment</v>
      </c>
      <c r="BY8" s="32" t="str">
        <f t="shared" si="10"/>
        <v>50% Chemical industry (material use), glass-Membrane for deblending - Investment</v>
      </c>
      <c r="BZ8" s="32">
        <f t="shared" si="11"/>
        <v>0.26485639001102657</v>
      </c>
      <c r="CA8" s="32">
        <f t="shared" si="12"/>
        <v>0.24335433717005536</v>
      </c>
    </row>
    <row r="9" spans="1:79" ht="15.75" thickBot="1" x14ac:dyDescent="0.3">
      <c r="A9" s="32">
        <f t="shared" si="2"/>
        <v>6</v>
      </c>
      <c r="B9" s="58"/>
      <c r="C9" s="55"/>
      <c r="D9" s="61"/>
      <c r="E9" s="107"/>
      <c r="F9" s="103" t="s">
        <v>29</v>
      </c>
      <c r="G9" s="108">
        <v>0.97746402389356501</v>
      </c>
      <c r="H9" s="110" t="s">
        <v>85</v>
      </c>
      <c r="I9" s="42">
        <v>2.3201419764965925</v>
      </c>
      <c r="J9" s="30">
        <v>12.910849379604411</v>
      </c>
      <c r="K9" s="30">
        <v>2.3004032679665434</v>
      </c>
      <c r="L9" s="30">
        <v>0</v>
      </c>
      <c r="M9" s="30">
        <v>1.9741683085015458</v>
      </c>
      <c r="N9" s="30">
        <v>19.072732607277125</v>
      </c>
      <c r="O9" s="30">
        <v>0.28327160365511439</v>
      </c>
      <c r="P9" s="30">
        <v>3.8858161774828454E-2</v>
      </c>
      <c r="Q9" s="30">
        <v>2.2400633123825604</v>
      </c>
      <c r="R9" s="30">
        <v>6.4576394584624559</v>
      </c>
      <c r="S9" s="30">
        <v>0.19883923362654757</v>
      </c>
      <c r="T9" s="30">
        <v>8.4983773255721147</v>
      </c>
      <c r="U9" s="30">
        <v>2.4443125856931571</v>
      </c>
      <c r="V9" s="30">
        <v>5.1818971598213865</v>
      </c>
      <c r="W9" s="30">
        <v>0</v>
      </c>
      <c r="X9" s="30">
        <v>8.4985051313326423</v>
      </c>
      <c r="Y9" s="30">
        <v>7.8761915764337376</v>
      </c>
      <c r="Z9" s="30">
        <v>0.20523334029806395</v>
      </c>
      <c r="AA9" s="30">
        <v>0</v>
      </c>
      <c r="AB9" s="30">
        <v>0</v>
      </c>
      <c r="AC9" s="30">
        <v>15.451723741276162</v>
      </c>
      <c r="AD9" s="30">
        <v>18.157121950622553</v>
      </c>
      <c r="AE9" s="30">
        <v>1.1713925876126645</v>
      </c>
      <c r="AF9" s="30">
        <v>3.7849783429697501</v>
      </c>
      <c r="AG9" s="30">
        <v>0.81350551969870022</v>
      </c>
      <c r="AH9" s="30">
        <v>0.23836874051358012</v>
      </c>
      <c r="AI9" s="30">
        <v>2.6017206049370216</v>
      </c>
      <c r="AJ9" s="32" t="s">
        <v>77</v>
      </c>
      <c r="AK9" s="42">
        <f t="shared" si="3"/>
        <v>2.2678553123507283</v>
      </c>
      <c r="AL9" s="30">
        <f t="shared" si="0"/>
        <v>12.619890786471865</v>
      </c>
      <c r="AM9" s="30">
        <f t="shared" si="0"/>
        <v>2.2485614348844845</v>
      </c>
      <c r="AN9" s="30">
        <f t="shared" si="0"/>
        <v>0</v>
      </c>
      <c r="AO9" s="30">
        <f t="shared" si="0"/>
        <v>1.9296784986710738</v>
      </c>
      <c r="AP9" s="30">
        <f t="shared" si="0"/>
        <v>18.642909960955105</v>
      </c>
      <c r="AQ9" s="30">
        <f t="shared" si="0"/>
        <v>0.27688780156351123</v>
      </c>
      <c r="AR9" s="30">
        <f t="shared" si="0"/>
        <v>3.7982455169530936E-2</v>
      </c>
      <c r="AS9" s="30">
        <f t="shared" si="0"/>
        <v>2.1895812990978056</v>
      </c>
      <c r="AT9" s="30">
        <f t="shared" si="0"/>
        <v>6.3121102499225739</v>
      </c>
      <c r="AU9" s="30">
        <f t="shared" si="0"/>
        <v>0.19435819740851784</v>
      </c>
      <c r="AV9" s="30">
        <f t="shared" si="0"/>
        <v>8.3068580972195534</v>
      </c>
      <c r="AW9" s="30">
        <f t="shared" si="0"/>
        <v>2.3892276156653178</v>
      </c>
      <c r="AX9" s="30">
        <f t="shared" si="0"/>
        <v>5.0651180492416481</v>
      </c>
      <c r="AY9" s="30">
        <f t="shared" si="0"/>
        <v>0</v>
      </c>
      <c r="AZ9" s="30">
        <f t="shared" si="0"/>
        <v>8.3069830227525152</v>
      </c>
      <c r="BA9" s="30">
        <f t="shared" si="0"/>
        <v>7.6986939112575223</v>
      </c>
      <c r="BB9" s="30">
        <f t="shared" si="0"/>
        <v>0.20060820664486295</v>
      </c>
      <c r="BC9" s="30">
        <f t="shared" si="0"/>
        <v>0</v>
      </c>
      <c r="BD9" s="30">
        <f t="shared" si="0"/>
        <v>0</v>
      </c>
      <c r="BE9" s="30">
        <f t="shared" si="0"/>
        <v>15.103504064239528</v>
      </c>
      <c r="BF9" s="30">
        <f t="shared" si="0"/>
        <v>17.747933484181697</v>
      </c>
      <c r="BG9" s="30">
        <f t="shared" si="0"/>
        <v>1.1449941122469705</v>
      </c>
      <c r="BH9" s="30">
        <f t="shared" si="0"/>
        <v>3.6996801614692099</v>
      </c>
      <c r="BI9" s="30">
        <f t="shared" si="0"/>
        <v>0.79517237874431734</v>
      </c>
      <c r="BJ9" s="30">
        <f t="shared" si="0"/>
        <v>0.23299686827284508</v>
      </c>
      <c r="BK9" s="30">
        <f t="shared" si="0"/>
        <v>2.5430882915485413</v>
      </c>
      <c r="BL9" s="32" t="s">
        <v>233</v>
      </c>
      <c r="BQ9" s="32">
        <f t="shared" si="4"/>
        <v>1</v>
      </c>
      <c r="BR9" s="32">
        <f t="shared" si="5"/>
        <v>6</v>
      </c>
      <c r="BS9" s="32" t="str">
        <f t="shared" ca="1" si="6"/>
        <v>AT</v>
      </c>
      <c r="BT9" s="32" t="str">
        <f t="shared" si="13"/>
        <v>&lt;5%</v>
      </c>
      <c r="BU9" s="32" t="str">
        <f t="shared" si="14"/>
        <v>DSO</v>
      </c>
      <c r="BV9" s="32" t="str">
        <f t="shared" si="7"/>
        <v>Industrie</v>
      </c>
      <c r="BW9" s="32" t="str">
        <f t="shared" si="8"/>
        <v>50% Chemical industry (material use), glass</v>
      </c>
      <c r="BX9" s="32" t="str">
        <f t="shared" si="9"/>
        <v>Membrane for deblending - electr. demand</v>
      </c>
      <c r="BY9" s="32" t="str">
        <f t="shared" si="10"/>
        <v>50% Chemical industry (material use), glass-Membrane for deblending - electr. demand</v>
      </c>
      <c r="BZ9" s="32">
        <f t="shared" si="11"/>
        <v>2.3201419764965925</v>
      </c>
      <c r="CA9" s="32">
        <f t="shared" si="12"/>
        <v>2.2678553123507283</v>
      </c>
    </row>
    <row r="10" spans="1:79" ht="15.75" thickBot="1" x14ac:dyDescent="0.3">
      <c r="A10" s="32">
        <f t="shared" si="2"/>
        <v>7</v>
      </c>
      <c r="B10" s="58"/>
      <c r="C10" s="55"/>
      <c r="D10" s="61"/>
      <c r="E10" s="106"/>
      <c r="F10" s="103" t="s">
        <v>28</v>
      </c>
      <c r="G10" s="108">
        <v>0.55012224938875309</v>
      </c>
      <c r="H10" s="110" t="s">
        <v>85</v>
      </c>
      <c r="I10" s="42">
        <v>2.3201419764965925</v>
      </c>
      <c r="J10" s="30">
        <v>12.910849379604411</v>
      </c>
      <c r="K10" s="30">
        <v>2.3004032679665434</v>
      </c>
      <c r="L10" s="30">
        <v>0</v>
      </c>
      <c r="M10" s="30">
        <v>1.9741683085015458</v>
      </c>
      <c r="N10" s="30">
        <v>19.072732607277125</v>
      </c>
      <c r="O10" s="30">
        <v>0.28327160365511439</v>
      </c>
      <c r="P10" s="30">
        <v>3.8858161774828454E-2</v>
      </c>
      <c r="Q10" s="30">
        <v>2.2400633123825604</v>
      </c>
      <c r="R10" s="30">
        <v>6.4576394584624559</v>
      </c>
      <c r="S10" s="30">
        <v>0.19883923362654757</v>
      </c>
      <c r="T10" s="30">
        <v>8.4983773255721147</v>
      </c>
      <c r="U10" s="30">
        <v>2.4443125856931571</v>
      </c>
      <c r="V10" s="30">
        <v>5.1818971598213865</v>
      </c>
      <c r="W10" s="30">
        <v>0</v>
      </c>
      <c r="X10" s="30">
        <v>8.4985051313326423</v>
      </c>
      <c r="Y10" s="30">
        <v>7.8761915764337376</v>
      </c>
      <c r="Z10" s="30">
        <v>0.20523334029806395</v>
      </c>
      <c r="AA10" s="30">
        <v>0</v>
      </c>
      <c r="AB10" s="30">
        <v>0</v>
      </c>
      <c r="AC10" s="30">
        <v>15.451723741276162</v>
      </c>
      <c r="AD10" s="30">
        <v>18.157121950622553</v>
      </c>
      <c r="AE10" s="30">
        <v>1.1713925876126645</v>
      </c>
      <c r="AF10" s="30">
        <v>3.7849783429697501</v>
      </c>
      <c r="AG10" s="30">
        <v>0.81350551969870022</v>
      </c>
      <c r="AH10" s="30">
        <v>0.23836874051358012</v>
      </c>
      <c r="AI10" s="30">
        <v>2.6017206049370216</v>
      </c>
      <c r="AJ10" s="32" t="s">
        <v>77</v>
      </c>
      <c r="AK10" s="42">
        <f t="shared" si="3"/>
        <v>1.2763617230115729</v>
      </c>
      <c r="AL10" s="30">
        <f t="shared" si="0"/>
        <v>7.1025455022273656</v>
      </c>
      <c r="AM10" s="30">
        <f t="shared" si="0"/>
        <v>1.2655030202749933</v>
      </c>
      <c r="AN10" s="30">
        <f t="shared" si="0"/>
        <v>0</v>
      </c>
      <c r="AO10" s="30">
        <f t="shared" si="0"/>
        <v>1.0860339105448602</v>
      </c>
      <c r="AP10" s="30">
        <f t="shared" si="0"/>
        <v>10.49233456390551</v>
      </c>
      <c r="AQ10" s="30">
        <f t="shared" si="0"/>
        <v>0.15583401179071085</v>
      </c>
      <c r="AR10" s="30">
        <f t="shared" si="0"/>
        <v>2.137673936268069E-2</v>
      </c>
      <c r="AS10" s="30">
        <f t="shared" si="0"/>
        <v>1.2323086681811153</v>
      </c>
      <c r="AT10" s="30">
        <f t="shared" si="0"/>
        <v>3.5524911446309355</v>
      </c>
      <c r="AU10" s="30">
        <f t="shared" si="0"/>
        <v>0.10938588646937214</v>
      </c>
      <c r="AV10" s="30">
        <f t="shared" si="0"/>
        <v>4.6751464504981071</v>
      </c>
      <c r="AW10" s="30">
        <f t="shared" si="0"/>
        <v>1.344670737850759</v>
      </c>
      <c r="AX10" s="30">
        <f t="shared" si="0"/>
        <v>2.8506769216621319</v>
      </c>
      <c r="AY10" s="30">
        <f t="shared" si="0"/>
        <v>0</v>
      </c>
      <c r="AZ10" s="30">
        <f t="shared" si="0"/>
        <v>4.6752167592905733</v>
      </c>
      <c r="BA10" s="30">
        <f t="shared" si="0"/>
        <v>4.3328682266444769</v>
      </c>
      <c r="BB10" s="30">
        <f t="shared" si="0"/>
        <v>0.11290342681433836</v>
      </c>
      <c r="BC10" s="30">
        <f t="shared" si="0"/>
        <v>0</v>
      </c>
      <c r="BD10" s="30">
        <f t="shared" si="0"/>
        <v>0</v>
      </c>
      <c r="BE10" s="30">
        <f t="shared" si="0"/>
        <v>8.5003370214844409</v>
      </c>
      <c r="BF10" s="30">
        <f t="shared" si="0"/>
        <v>9.9886367699023833</v>
      </c>
      <c r="BG10" s="30">
        <f t="shared" si="0"/>
        <v>0.64440912521479099</v>
      </c>
      <c r="BH10" s="30">
        <f t="shared" si="0"/>
        <v>2.0822007999222345</v>
      </c>
      <c r="BI10" s="30">
        <f t="shared" si="0"/>
        <v>0.44752748638681555</v>
      </c>
      <c r="BJ10" s="30">
        <f t="shared" si="0"/>
        <v>0.13113194771529468</v>
      </c>
      <c r="BK10" s="30">
        <f t="shared" si="0"/>
        <v>1.4312643914690217</v>
      </c>
      <c r="BL10" s="32" t="s">
        <v>233</v>
      </c>
      <c r="BQ10" s="32">
        <f t="shared" si="4"/>
        <v>1</v>
      </c>
      <c r="BR10" s="32">
        <f t="shared" si="5"/>
        <v>7</v>
      </c>
      <c r="BS10" s="32" t="str">
        <f t="shared" ca="1" si="6"/>
        <v>AT</v>
      </c>
      <c r="BT10" s="32" t="str">
        <f t="shared" si="13"/>
        <v>&lt;5%</v>
      </c>
      <c r="BU10" s="32" t="str">
        <f t="shared" si="14"/>
        <v>DSO</v>
      </c>
      <c r="BV10" s="32" t="str">
        <f t="shared" si="7"/>
        <v>Industrie</v>
      </c>
      <c r="BW10" s="32" t="str">
        <f t="shared" si="8"/>
        <v>50% Chemical industry (material use), glass</v>
      </c>
      <c r="BX10" s="32" t="str">
        <f t="shared" si="9"/>
        <v>Membrane for deblending - H2. use</v>
      </c>
      <c r="BY10" s="32" t="str">
        <f t="shared" si="10"/>
        <v>50% Chemical industry (material use), glass-Membrane for deblending - H2. use</v>
      </c>
      <c r="BZ10" s="32">
        <f t="shared" si="11"/>
        <v>2.3201419764965925</v>
      </c>
      <c r="CA10" s="32">
        <f t="shared" si="12"/>
        <v>1.2763617230115729</v>
      </c>
    </row>
    <row r="11" spans="1:79" ht="30.75" thickBot="1" x14ac:dyDescent="0.3">
      <c r="A11" s="32">
        <f t="shared" si="2"/>
        <v>8</v>
      </c>
      <c r="B11" s="109" t="s">
        <v>26</v>
      </c>
      <c r="C11" s="55" t="s">
        <v>2</v>
      </c>
      <c r="D11" s="56" t="s">
        <v>16</v>
      </c>
      <c r="E11" s="111" t="s">
        <v>79</v>
      </c>
      <c r="F11" s="103" t="s">
        <v>246</v>
      </c>
      <c r="G11" s="108">
        <v>1.5482578068254331</v>
      </c>
      <c r="H11" s="110" t="s">
        <v>252</v>
      </c>
      <c r="I11" s="41">
        <v>6.0035266745224227</v>
      </c>
      <c r="J11" s="38">
        <v>5.9890738641990264</v>
      </c>
      <c r="K11" s="38">
        <v>0.86825457230237579</v>
      </c>
      <c r="L11" s="38">
        <v>0</v>
      </c>
      <c r="M11" s="38">
        <v>0.71957464190240539</v>
      </c>
      <c r="N11" s="38">
        <v>36.695649457592538</v>
      </c>
      <c r="O11" s="38">
        <v>1.0808829899723527</v>
      </c>
      <c r="P11" s="38">
        <v>0.38885387479973327</v>
      </c>
      <c r="Q11" s="38">
        <v>8.6245539779266043</v>
      </c>
      <c r="R11" s="38">
        <v>52.578300069044381</v>
      </c>
      <c r="S11" s="38">
        <v>1.5418811406433697</v>
      </c>
      <c r="T11" s="38">
        <v>15.401078267320464</v>
      </c>
      <c r="U11" s="38">
        <v>0.84519360430115764</v>
      </c>
      <c r="V11" s="38">
        <v>3.7344375812003596</v>
      </c>
      <c r="W11" s="38">
        <v>4.0607736128061624</v>
      </c>
      <c r="X11" s="38">
        <v>70.950119589237133</v>
      </c>
      <c r="Y11" s="38">
        <v>1.3921572785979541</v>
      </c>
      <c r="Z11" s="38">
        <v>0.12418851134267561</v>
      </c>
      <c r="AA11" s="38">
        <v>1.5170814679787805</v>
      </c>
      <c r="AB11" s="38">
        <v>0.24625</v>
      </c>
      <c r="AC11" s="38">
        <v>13.309996918469576</v>
      </c>
      <c r="AD11" s="38">
        <v>4.5187908015802538</v>
      </c>
      <c r="AE11" s="38">
        <v>6.0998122861788815</v>
      </c>
      <c r="AF11" s="38">
        <v>3.2567494862198503</v>
      </c>
      <c r="AG11" s="38">
        <v>1.5310852414772809</v>
      </c>
      <c r="AH11" s="38">
        <v>0.18919456408097252</v>
      </c>
      <c r="AI11" s="38">
        <v>2.1392941613440275</v>
      </c>
      <c r="AJ11" s="32" t="s">
        <v>88</v>
      </c>
      <c r="AK11" s="41">
        <f t="shared" si="3"/>
        <v>9.2950070423140723</v>
      </c>
      <c r="AL11" s="38">
        <f t="shared" si="0"/>
        <v>9.2726303659003069</v>
      </c>
      <c r="AM11" s="38">
        <f t="shared" si="0"/>
        <v>1.3442819198790308</v>
      </c>
      <c r="AN11" s="38">
        <f t="shared" si="0"/>
        <v>0</v>
      </c>
      <c r="AO11" s="38">
        <f t="shared" si="0"/>
        <v>1.1140870569190147</v>
      </c>
      <c r="AP11" s="38">
        <f t="shared" si="0"/>
        <v>56.814325749247118</v>
      </c>
      <c r="AQ11" s="38">
        <f t="shared" si="0"/>
        <v>1.6734855274895113</v>
      </c>
      <c r="AR11" s="38">
        <f t="shared" si="0"/>
        <v>0.6020460473730066</v>
      </c>
      <c r="AS11" s="38">
        <f t="shared" si="0"/>
        <v>13.353033026712209</v>
      </c>
      <c r="AT11" s="38">
        <f t="shared" si="0"/>
        <v>81.404763551508168</v>
      </c>
      <c r="AU11" s="38">
        <f t="shared" si="0"/>
        <v>2.3872295131980006</v>
      </c>
      <c r="AV11" s="38">
        <f t="shared" si="0"/>
        <v>23.844839660908423</v>
      </c>
      <c r="AW11" s="38">
        <f t="shared" si="0"/>
        <v>1.3085775961381934</v>
      </c>
      <c r="AX11" s="38">
        <f t="shared" si="0"/>
        <v>5.7818721391957437</v>
      </c>
      <c r="AY11" s="38">
        <f t="shared" si="0"/>
        <v>6.2871244477778596</v>
      </c>
      <c r="AZ11" s="38">
        <f t="shared" si="0"/>
        <v>109.84907654923448</v>
      </c>
      <c r="BA11" s="38">
        <f t="shared" si="0"/>
        <v>2.1554183749181322</v>
      </c>
      <c r="BB11" s="38">
        <f t="shared" si="0"/>
        <v>0.19227583220432637</v>
      </c>
      <c r="BC11" s="38">
        <f t="shared" si="0"/>
        <v>2.3488332263883351</v>
      </c>
      <c r="BD11" s="38">
        <f t="shared" si="0"/>
        <v>0.38125848493076292</v>
      </c>
      <c r="BE11" s="38">
        <f t="shared" si="0"/>
        <v>20.607306637842978</v>
      </c>
      <c r="BF11" s="38">
        <f t="shared" si="0"/>
        <v>6.996253135957585</v>
      </c>
      <c r="BG11" s="38">
        <f t="shared" si="0"/>
        <v>9.4440819922461454</v>
      </c>
      <c r="BH11" s="38">
        <f t="shared" si="0"/>
        <v>5.0422878169146017</v>
      </c>
      <c r="BI11" s="38">
        <f t="shared" si="0"/>
        <v>2.3705146780324036</v>
      </c>
      <c r="BJ11" s="38">
        <f t="shared" si="0"/>
        <v>0.29292196084730038</v>
      </c>
      <c r="BK11" s="38">
        <f t="shared" si="0"/>
        <v>3.3121788863969583</v>
      </c>
      <c r="BL11" s="32" t="s">
        <v>233</v>
      </c>
      <c r="BM11" s="32" t="s">
        <v>82</v>
      </c>
      <c r="BQ11" s="32">
        <f t="shared" si="4"/>
        <v>1</v>
      </c>
      <c r="BR11" s="32">
        <f t="shared" si="5"/>
        <v>8</v>
      </c>
      <c r="BS11" s="32" t="str">
        <f t="shared" ca="1" si="6"/>
        <v>AT</v>
      </c>
      <c r="BT11" s="32" t="str">
        <f t="shared" si="13"/>
        <v>from 5 to 10%</v>
      </c>
      <c r="BU11" s="32" t="str">
        <f t="shared" si="14"/>
        <v>TSO</v>
      </c>
      <c r="BV11" s="32" t="str">
        <f t="shared" si="7"/>
        <v>End-use</v>
      </c>
      <c r="BW11" s="32" t="str">
        <f t="shared" si="8"/>
        <v xml:space="preserve">Gas turbine for power generation (old stock) </v>
      </c>
      <c r="BX11" s="32" t="str">
        <f t="shared" si="9"/>
        <v>Membrane for deblending - Investment</v>
      </c>
      <c r="BY11" s="32" t="str">
        <f t="shared" si="10"/>
        <v>Gas turbine for power generation (old stock) -Membrane for deblending - Investment</v>
      </c>
      <c r="BZ11" s="32">
        <f t="shared" si="11"/>
        <v>6.0035266745224227</v>
      </c>
      <c r="CA11" s="32">
        <f t="shared" si="12"/>
        <v>9.2950070423140723</v>
      </c>
    </row>
    <row r="12" spans="1:79" ht="15.75" thickBot="1" x14ac:dyDescent="0.3">
      <c r="A12" s="32">
        <f t="shared" si="2"/>
        <v>9</v>
      </c>
      <c r="B12" s="58"/>
      <c r="C12" s="55"/>
      <c r="D12" s="56"/>
      <c r="E12" s="112"/>
      <c r="F12" s="103" t="s">
        <v>29</v>
      </c>
      <c r="G12" s="108">
        <v>0.97746402389356501</v>
      </c>
      <c r="H12" s="110" t="s">
        <v>85</v>
      </c>
      <c r="I12" s="41">
        <v>1.2424858612007181</v>
      </c>
      <c r="J12" s="38">
        <v>16.181430058480977</v>
      </c>
      <c r="K12" s="38">
        <v>4.870362441540169</v>
      </c>
      <c r="L12" s="38">
        <v>0</v>
      </c>
      <c r="M12" s="38">
        <v>0.24798447305387794</v>
      </c>
      <c r="N12" s="38">
        <v>102.07660317293096</v>
      </c>
      <c r="O12" s="38">
        <v>0.39558944852587563</v>
      </c>
      <c r="P12" s="38">
        <v>4.8017464802045613E-2</v>
      </c>
      <c r="Q12" s="38">
        <v>18.191178488876879</v>
      </c>
      <c r="R12" s="38">
        <v>26.659939241537877</v>
      </c>
      <c r="S12" s="38">
        <v>4.7083249040266955</v>
      </c>
      <c r="T12" s="38">
        <v>21.712308538684265</v>
      </c>
      <c r="U12" s="38">
        <v>1.718941023111644</v>
      </c>
      <c r="V12" s="38">
        <v>5.559211359471492</v>
      </c>
      <c r="W12" s="38">
        <v>13.20683865335174</v>
      </c>
      <c r="X12" s="38">
        <v>102.04148729411179</v>
      </c>
      <c r="Y12" s="38">
        <v>1.0344844533745821</v>
      </c>
      <c r="Z12" s="38">
        <v>1.0066240395261128E-2</v>
      </c>
      <c r="AA12" s="38">
        <v>3.3280231519263408</v>
      </c>
      <c r="AB12" s="38">
        <v>0.52404428219945809</v>
      </c>
      <c r="AC12" s="38">
        <v>29.401401807239036</v>
      </c>
      <c r="AD12" s="38">
        <v>19.218274149309558</v>
      </c>
      <c r="AE12" s="38">
        <v>2.1146988225410821</v>
      </c>
      <c r="AF12" s="38">
        <v>10.01100053715551</v>
      </c>
      <c r="AG12" s="38">
        <v>0.2985596551960577</v>
      </c>
      <c r="AH12" s="38">
        <v>0.2344023055605971</v>
      </c>
      <c r="AI12" s="38">
        <v>4.7108972402284284</v>
      </c>
      <c r="AJ12" s="32" t="s">
        <v>89</v>
      </c>
      <c r="AK12" s="41">
        <f t="shared" ref="AK12:AK13" si="15">$G12*I12</f>
        <v>1.2144852295201154</v>
      </c>
      <c r="AL12" s="38">
        <f t="shared" ref="AL12:AL13" si="16">$G12*J12</f>
        <v>15.816765737315102</v>
      </c>
      <c r="AM12" s="38">
        <f t="shared" ref="AM12:AM13" si="17">$G12*K12</f>
        <v>4.7606040699279415</v>
      </c>
      <c r="AN12" s="38">
        <f t="shared" ref="AN12:AN13" si="18">$G12*L12</f>
        <v>0</v>
      </c>
      <c r="AO12" s="38">
        <f t="shared" ref="AO12:AO13" si="19">$G12*M12</f>
        <v>0.24239590089436888</v>
      </c>
      <c r="AP12" s="38">
        <f t="shared" ref="AP12:AP13" si="20">$G12*N12</f>
        <v>99.776207282799746</v>
      </c>
      <c r="AQ12" s="38">
        <f t="shared" ref="AQ12:AQ13" si="21">$G12*O12</f>
        <v>0.38667445416593871</v>
      </c>
      <c r="AR12" s="38">
        <f t="shared" ref="AR12:AR13" si="22">$G12*P12</f>
        <v>4.6935344362575133E-2</v>
      </c>
      <c r="AS12" s="38">
        <f t="shared" ref="AS12:AS13" si="23">$G12*Q12</f>
        <v>17.781222525103654</v>
      </c>
      <c r="AT12" s="38">
        <f t="shared" ref="AT12:AT13" si="24">$G12*R12</f>
        <v>26.059131487791571</v>
      </c>
      <c r="AU12" s="38">
        <f t="shared" ref="AU12:AU13" si="25">$G12*S12</f>
        <v>4.6022182064882173</v>
      </c>
      <c r="AV12" s="38">
        <f t="shared" ref="AV12:AV13" si="26">$G12*T12</f>
        <v>21.223000472240933</v>
      </c>
      <c r="AW12" s="38">
        <f t="shared" ref="AW12:AW13" si="27">$G12*U12</f>
        <v>1.6802030092864291</v>
      </c>
      <c r="AX12" s="38">
        <f t="shared" ref="AX12:AX13" si="28">$G12*V12</f>
        <v>5.4339291051038208</v>
      </c>
      <c r="AY12" s="38">
        <f t="shared" ref="AY12:AY13" si="29">$G12*W12</f>
        <v>12.909209653018264</v>
      </c>
      <c r="AZ12" s="38">
        <f t="shared" ref="AZ12:AZ13" si="30">$G12*X12</f>
        <v>99.7418827745866</v>
      </c>
      <c r="BA12" s="38">
        <f t="shared" ref="BA12:BA13" si="31">$G12*Y12</f>
        <v>1.0111713364508541</v>
      </c>
      <c r="BB12" s="38">
        <f t="shared" ref="BB12:BB13" si="32">$G12*Z12</f>
        <v>9.8393878422318934E-3</v>
      </c>
      <c r="BC12" s="38">
        <f t="shared" ref="BC12:BC13" si="33">$G12*AA12</f>
        <v>3.2530229016928662</v>
      </c>
      <c r="BD12" s="38">
        <f t="shared" ref="BD12:BD13" si="34">$G12*AB12</f>
        <v>0.51223443277709724</v>
      </c>
      <c r="BE12" s="38">
        <f t="shared" ref="BE12:BE13" si="35">$G12*AC12</f>
        <v>28.738812518615404</v>
      </c>
      <c r="BF12" s="38">
        <f t="shared" ref="BF12:BF13" si="36">$G12*AD12</f>
        <v>18.785171582273801</v>
      </c>
      <c r="BG12" s="38">
        <f t="shared" ref="BG12:BG13" si="37">$G12*AE12</f>
        <v>2.0670420204039899</v>
      </c>
      <c r="BH12" s="38">
        <f t="shared" ref="BH12:BH13" si="38">$G12*AF12</f>
        <v>9.7853928682486657</v>
      </c>
      <c r="BI12" s="38">
        <f t="shared" ref="BI12:BI13" si="39">$G12*AG12</f>
        <v>0.29183132194021388</v>
      </c>
      <c r="BJ12" s="38">
        <f t="shared" ref="BJ12:BJ13" si="40">$G12*AH12</f>
        <v>0.22911982080319021</v>
      </c>
      <c r="BK12" s="38">
        <f t="shared" ref="BK12:BK13" si="41">$G12*AI12</f>
        <v>4.6047325725827699</v>
      </c>
      <c r="BL12" s="32" t="s">
        <v>233</v>
      </c>
      <c r="BQ12" s="32">
        <f t="shared" si="4"/>
        <v>1</v>
      </c>
      <c r="BR12" s="32">
        <f t="shared" si="5"/>
        <v>9</v>
      </c>
      <c r="BS12" s="32" t="str">
        <f t="shared" ca="1" si="6"/>
        <v>AT</v>
      </c>
      <c r="BT12" s="32" t="str">
        <f t="shared" si="13"/>
        <v>from 5 to 10%</v>
      </c>
      <c r="BU12" s="32" t="str">
        <f t="shared" si="14"/>
        <v>TSO</v>
      </c>
      <c r="BV12" s="32" t="str">
        <f t="shared" si="7"/>
        <v>End-use</v>
      </c>
      <c r="BW12" s="32" t="str">
        <f t="shared" si="8"/>
        <v xml:space="preserve">Gas turbine for power generation (old stock) </v>
      </c>
      <c r="BX12" s="32" t="str">
        <f t="shared" si="9"/>
        <v>Membrane for deblending - electr. demand</v>
      </c>
      <c r="BY12" s="32" t="str">
        <f t="shared" si="10"/>
        <v>Gas turbine for power generation (old stock) -Membrane for deblending - electr. demand</v>
      </c>
      <c r="BZ12" s="32">
        <f t="shared" si="11"/>
        <v>1.2424858612007181</v>
      </c>
      <c r="CA12" s="32">
        <f t="shared" si="12"/>
        <v>1.2144852295201154</v>
      </c>
    </row>
    <row r="13" spans="1:79" ht="15.75" thickBot="1" x14ac:dyDescent="0.3">
      <c r="A13" s="32">
        <f t="shared" si="2"/>
        <v>10</v>
      </c>
      <c r="B13" s="58"/>
      <c r="C13" s="55"/>
      <c r="D13" s="56"/>
      <c r="E13" s="113"/>
      <c r="F13" s="103" t="s">
        <v>28</v>
      </c>
      <c r="G13" s="108">
        <v>1.1002444987775062</v>
      </c>
      <c r="H13" s="110" t="s">
        <v>85</v>
      </c>
      <c r="I13" s="41">
        <v>1.2424858612007181</v>
      </c>
      <c r="J13" s="38">
        <v>16.181430058480977</v>
      </c>
      <c r="K13" s="38">
        <v>4.870362441540169</v>
      </c>
      <c r="L13" s="38">
        <v>0</v>
      </c>
      <c r="M13" s="38">
        <v>0.24798447305387794</v>
      </c>
      <c r="N13" s="38">
        <v>102.07660317293096</v>
      </c>
      <c r="O13" s="38">
        <v>0.39558944852587563</v>
      </c>
      <c r="P13" s="38">
        <v>4.8017464802045613E-2</v>
      </c>
      <c r="Q13" s="38">
        <v>18.191178488876879</v>
      </c>
      <c r="R13" s="38">
        <v>26.659939241537877</v>
      </c>
      <c r="S13" s="38">
        <v>4.7083249040266955</v>
      </c>
      <c r="T13" s="38">
        <v>21.712308538684265</v>
      </c>
      <c r="U13" s="38">
        <v>1.718941023111644</v>
      </c>
      <c r="V13" s="38">
        <v>5.559211359471492</v>
      </c>
      <c r="W13" s="38">
        <v>13.20683865335174</v>
      </c>
      <c r="X13" s="38">
        <v>102.04148729411179</v>
      </c>
      <c r="Y13" s="38">
        <v>1.0344844533745821</v>
      </c>
      <c r="Z13" s="38">
        <v>1.0066240395261128E-2</v>
      </c>
      <c r="AA13" s="38">
        <v>3.3280231519263408</v>
      </c>
      <c r="AB13" s="38">
        <v>0.52404428219945809</v>
      </c>
      <c r="AC13" s="38">
        <v>29.401401807239036</v>
      </c>
      <c r="AD13" s="38">
        <v>19.218274149309558</v>
      </c>
      <c r="AE13" s="38">
        <v>2.1146988225410821</v>
      </c>
      <c r="AF13" s="38">
        <v>10.01100053715551</v>
      </c>
      <c r="AG13" s="38">
        <v>0.2985596551960577</v>
      </c>
      <c r="AH13" s="38">
        <v>0.2344023055605971</v>
      </c>
      <c r="AI13" s="38">
        <v>4.7108972402284284</v>
      </c>
      <c r="AJ13" s="32" t="s">
        <v>89</v>
      </c>
      <c r="AK13" s="41">
        <f t="shared" si="15"/>
        <v>1.3670382335949223</v>
      </c>
      <c r="AL13" s="38">
        <f t="shared" si="16"/>
        <v>17.803529404196674</v>
      </c>
      <c r="AM13" s="38">
        <f t="shared" si="17"/>
        <v>5.3585894833571546</v>
      </c>
      <c r="AN13" s="38">
        <f t="shared" si="18"/>
        <v>0</v>
      </c>
      <c r="AO13" s="38">
        <f t="shared" si="19"/>
        <v>0.27284355225976792</v>
      </c>
      <c r="AP13" s="38">
        <f t="shared" si="20"/>
        <v>112.30922109491182</v>
      </c>
      <c r="AQ13" s="38">
        <f t="shared" si="21"/>
        <v>0.43524511451502212</v>
      </c>
      <c r="AR13" s="38">
        <f t="shared" si="22"/>
        <v>5.2830951493693219E-2</v>
      </c>
      <c r="AS13" s="38">
        <f t="shared" si="23"/>
        <v>20.014744058666494</v>
      </c>
      <c r="AT13" s="38">
        <f t="shared" si="24"/>
        <v>29.332451488244612</v>
      </c>
      <c r="AU13" s="38">
        <f t="shared" si="25"/>
        <v>5.1803085741125017</v>
      </c>
      <c r="AV13" s="38">
        <f t="shared" si="26"/>
        <v>23.888848025447238</v>
      </c>
      <c r="AW13" s="38">
        <f t="shared" si="27"/>
        <v>1.8912554044015644</v>
      </c>
      <c r="AX13" s="38">
        <f t="shared" si="28"/>
        <v>6.1164917157999303</v>
      </c>
      <c r="AY13" s="38">
        <f t="shared" si="29"/>
        <v>14.530751574592379</v>
      </c>
      <c r="AZ13" s="38">
        <f t="shared" si="30"/>
        <v>112.27058504242129</v>
      </c>
      <c r="BA13" s="38">
        <f t="shared" si="31"/>
        <v>1.1381858288962394</v>
      </c>
      <c r="BB13" s="38">
        <f t="shared" si="32"/>
        <v>1.1075325618257966E-2</v>
      </c>
      <c r="BC13" s="38">
        <f t="shared" si="33"/>
        <v>3.6616391647111333</v>
      </c>
      <c r="BD13" s="38">
        <f t="shared" si="34"/>
        <v>0.57657683860576081</v>
      </c>
      <c r="BE13" s="38">
        <f t="shared" si="35"/>
        <v>32.348730594761776</v>
      </c>
      <c r="BF13" s="38">
        <f t="shared" si="36"/>
        <v>21.144800408775797</v>
      </c>
      <c r="BG13" s="38">
        <f t="shared" si="37"/>
        <v>2.3266857460720956</v>
      </c>
      <c r="BH13" s="38">
        <f t="shared" si="38"/>
        <v>11.01454826826401</v>
      </c>
      <c r="BI13" s="38">
        <f t="shared" si="39"/>
        <v>0.32848861818637159</v>
      </c>
      <c r="BJ13" s="38">
        <f t="shared" si="40"/>
        <v>0.25789984719381098</v>
      </c>
      <c r="BK13" s="38">
        <f t="shared" si="41"/>
        <v>5.1831387728674647</v>
      </c>
      <c r="BL13" s="32" t="s">
        <v>233</v>
      </c>
      <c r="BQ13" s="32">
        <f t="shared" si="4"/>
        <v>1</v>
      </c>
      <c r="BR13" s="32">
        <f t="shared" si="5"/>
        <v>10</v>
      </c>
      <c r="BS13" s="32" t="str">
        <f t="shared" ca="1" si="6"/>
        <v>AT</v>
      </c>
      <c r="BT13" s="32" t="str">
        <f t="shared" si="13"/>
        <v>from 5 to 10%</v>
      </c>
      <c r="BU13" s="32" t="str">
        <f t="shared" si="14"/>
        <v>TSO</v>
      </c>
      <c r="BV13" s="32" t="str">
        <f t="shared" si="7"/>
        <v>End-use</v>
      </c>
      <c r="BW13" s="32" t="str">
        <f t="shared" si="8"/>
        <v xml:space="preserve">Gas turbine for power generation (old stock) </v>
      </c>
      <c r="BX13" s="32" t="str">
        <f t="shared" si="9"/>
        <v>Membrane for deblending - H2. use</v>
      </c>
      <c r="BY13" s="32" t="str">
        <f t="shared" si="10"/>
        <v>Gas turbine for power generation (old stock) -Membrane for deblending - H2. use</v>
      </c>
      <c r="BZ13" s="32">
        <f t="shared" si="11"/>
        <v>1.2424858612007181</v>
      </c>
      <c r="CA13" s="32">
        <f t="shared" si="12"/>
        <v>1.3670382335949223</v>
      </c>
    </row>
    <row r="14" spans="1:79" ht="15.75" thickBot="1" x14ac:dyDescent="0.3">
      <c r="A14" s="32">
        <f t="shared" si="2"/>
        <v>11</v>
      </c>
      <c r="B14" s="58"/>
      <c r="C14" s="55" t="s">
        <v>2</v>
      </c>
      <c r="D14" s="56" t="s">
        <v>17</v>
      </c>
      <c r="E14" s="111" t="s">
        <v>80</v>
      </c>
      <c r="F14" s="103" t="s">
        <v>246</v>
      </c>
      <c r="G14" s="108">
        <v>3.7969543147208116</v>
      </c>
      <c r="H14" s="110" t="s">
        <v>252</v>
      </c>
      <c r="I14" s="42">
        <v>0.73377318726125218</v>
      </c>
      <c r="J14" s="30">
        <v>1.6359504553885411</v>
      </c>
      <c r="K14" s="30">
        <v>0.22783703183777518</v>
      </c>
      <c r="L14" s="30">
        <v>0</v>
      </c>
      <c r="M14" s="30">
        <v>0.34614516823764313</v>
      </c>
      <c r="N14" s="30">
        <v>7.4242424242424248</v>
      </c>
      <c r="O14" s="30">
        <v>0.14259190878623904</v>
      </c>
      <c r="P14" s="30">
        <v>1.5271521911347993E-2</v>
      </c>
      <c r="Q14" s="30">
        <v>0.43953923200547634</v>
      </c>
      <c r="R14" s="30">
        <v>1.5031800765076051</v>
      </c>
      <c r="S14" s="30">
        <v>0.14942471828303736</v>
      </c>
      <c r="T14" s="30">
        <v>1.9587203626612033</v>
      </c>
      <c r="U14" s="30">
        <v>0.13005182497261328</v>
      </c>
      <c r="V14" s="30">
        <v>0.47981412261423056</v>
      </c>
      <c r="W14" s="30">
        <v>0.30462774130381964</v>
      </c>
      <c r="X14" s="30">
        <v>2.6361695576333517</v>
      </c>
      <c r="Y14" s="30">
        <v>0.22159057254646602</v>
      </c>
      <c r="Z14" s="30">
        <v>2.7086661680638675E-2</v>
      </c>
      <c r="AA14" s="30">
        <v>6.3310910908030801E-2</v>
      </c>
      <c r="AB14" s="30">
        <v>0</v>
      </c>
      <c r="AC14" s="30">
        <v>4.1203815867898808</v>
      </c>
      <c r="AD14" s="30">
        <v>1.4026376245688619</v>
      </c>
      <c r="AE14" s="30">
        <v>0.12484094017591939</v>
      </c>
      <c r="AF14" s="30">
        <v>0.62123524480215542</v>
      </c>
      <c r="AG14" s="30">
        <v>6.0930116573907067E-2</v>
      </c>
      <c r="AH14" s="30">
        <v>8.6218976900772321E-2</v>
      </c>
      <c r="AI14" s="30">
        <v>0.25570699352331816</v>
      </c>
      <c r="AJ14" s="32" t="s">
        <v>88</v>
      </c>
      <c r="AK14" s="42">
        <f t="shared" ref="AK14:AK16" si="42">$G14*I14</f>
        <v>2.7861032693980534</v>
      </c>
      <c r="AL14" s="30">
        <f t="shared" ref="AL14:AL16" si="43">$G14*J14</f>
        <v>6.2116291402569974</v>
      </c>
      <c r="AM14" s="30">
        <f t="shared" ref="AM14:AM16" si="44">$G14*K14</f>
        <v>0.86508680108962333</v>
      </c>
      <c r="AN14" s="30">
        <f t="shared" ref="AN14:AN16" si="45">$G14*L14</f>
        <v>0</v>
      </c>
      <c r="AO14" s="30">
        <f t="shared" ref="AO14:AO16" si="46">$G14*M14</f>
        <v>1.3142973900596804</v>
      </c>
      <c r="AP14" s="30">
        <f t="shared" ref="AP14:AP16" si="47">$G14*N14</f>
        <v>28.189509306260572</v>
      </c>
      <c r="AQ14" s="30">
        <f t="shared" ref="AQ14:AQ16" si="48">$G14*O14</f>
        <v>0.54141496331018668</v>
      </c>
      <c r="AR14" s="30">
        <f t="shared" ref="AR14:AR16" si="49">$G14*P14</f>
        <v>5.7985271013646179E-2</v>
      </c>
      <c r="AS14" s="30">
        <f t="shared" ref="AS14:AS16" si="50">$G14*Q14</f>
        <v>1.6689103834522652</v>
      </c>
      <c r="AT14" s="30">
        <f t="shared" ref="AT14:AT16" si="51">$G14*R14</f>
        <v>5.7075060772979107</v>
      </c>
      <c r="AU14" s="30">
        <f t="shared" ref="AU14:AU16" si="52">$G14*S14</f>
        <v>0.56735882881072042</v>
      </c>
      <c r="AV14" s="30">
        <f t="shared" ref="AV14:AV16" si="53">$G14*T14</f>
        <v>7.4371717323379691</v>
      </c>
      <c r="AW14" s="30">
        <f t="shared" ref="AW14:AW16" si="54">$G14*U14</f>
        <v>0.4938008379670798</v>
      </c>
      <c r="AX14" s="30">
        <f t="shared" ref="AX14:AX16" si="55">$G14*V14</f>
        <v>1.8218323031240833</v>
      </c>
      <c r="AY14" s="30">
        <f t="shared" ref="AY14:AY16" si="56">$G14*W14</f>
        <v>1.1566576167271931</v>
      </c>
      <c r="AZ14" s="30">
        <f t="shared" ref="AZ14:AZ16" si="57">$G14*X14</f>
        <v>10.009415376191608</v>
      </c>
      <c r="BA14" s="30">
        <f t="shared" ref="BA14:BA16" si="58">$G14*Y14</f>
        <v>0.84136928053175919</v>
      </c>
      <c r="BB14" s="30">
        <f t="shared" ref="BB14:BB16" si="59">$G14*Z14</f>
        <v>0.10284681693968389</v>
      </c>
      <c r="BC14" s="30">
        <f t="shared" ref="BC14:BC16" si="60">$G14*AA14</f>
        <v>0.24038863634115246</v>
      </c>
      <c r="BD14" s="30">
        <f t="shared" ref="BD14:BD16" si="61">$G14*AB14</f>
        <v>0</v>
      </c>
      <c r="BE14" s="30">
        <f t="shared" ref="BE14:BE16" si="62">$G14*AC14</f>
        <v>15.644900644258023</v>
      </c>
      <c r="BF14" s="30">
        <f t="shared" ref="BF14:BF16" si="63">$G14*AD14</f>
        <v>5.3257509805964895</v>
      </c>
      <c r="BG14" s="30">
        <f t="shared" ref="BG14:BG16" si="64">$G14*AE14</f>
        <v>0.47401534645475984</v>
      </c>
      <c r="BH14" s="30">
        <f t="shared" ref="BH14:BH16" si="65">$G14*AF14</f>
        <v>2.3588018432081834</v>
      </c>
      <c r="BI14" s="30">
        <f t="shared" ref="BI14:BI16" si="66">$G14*AG14</f>
        <v>0.23134886902173848</v>
      </c>
      <c r="BJ14" s="30">
        <f t="shared" ref="BJ14:BJ16" si="67">$G14*AH14</f>
        <v>0.32736951635420147</v>
      </c>
      <c r="BK14" s="30">
        <f t="shared" ref="BK14:BK16" si="68">$G14*AI14</f>
        <v>0.97090777236264947</v>
      </c>
      <c r="BL14" s="32" t="s">
        <v>233</v>
      </c>
      <c r="BM14" s="29" t="s">
        <v>83</v>
      </c>
      <c r="BN14" s="157"/>
      <c r="BO14" s="29"/>
      <c r="BP14" s="29"/>
      <c r="BQ14" s="32">
        <f t="shared" si="4"/>
        <v>1</v>
      </c>
      <c r="BR14" s="32">
        <f t="shared" si="5"/>
        <v>11</v>
      </c>
      <c r="BS14" s="32" t="str">
        <f t="shared" ca="1" si="6"/>
        <v>AT</v>
      </c>
      <c r="BT14" s="32" t="str">
        <f t="shared" si="13"/>
        <v>from 5 to 10%</v>
      </c>
      <c r="BU14" s="32" t="str">
        <f t="shared" si="14"/>
        <v>TSO</v>
      </c>
      <c r="BV14" s="32" t="str">
        <f t="shared" si="7"/>
        <v>Transmission</v>
      </c>
      <c r="BW14" s="32" t="str">
        <f t="shared" si="8"/>
        <v>Gas turbine for gas grid  - inkl. transit</v>
      </c>
      <c r="BX14" s="32" t="str">
        <f t="shared" si="9"/>
        <v>Membrane for deblending - Investment</v>
      </c>
      <c r="BY14" s="32" t="str">
        <f t="shared" si="10"/>
        <v>Gas turbine for gas grid  - inkl. transit-Membrane for deblending - Investment</v>
      </c>
      <c r="BZ14" s="32">
        <f t="shared" si="11"/>
        <v>0.73377318726125218</v>
      </c>
      <c r="CA14" s="32">
        <f t="shared" si="12"/>
        <v>2.7861032693980534</v>
      </c>
    </row>
    <row r="15" spans="1:79" ht="15.75" thickBot="1" x14ac:dyDescent="0.3">
      <c r="A15" s="32">
        <f t="shared" si="2"/>
        <v>12</v>
      </c>
      <c r="B15" s="58"/>
      <c r="C15" s="55"/>
      <c r="D15" s="56"/>
      <c r="E15" s="112"/>
      <c r="F15" s="103" t="s">
        <v>29</v>
      </c>
      <c r="G15" s="108">
        <v>1.015228426395939</v>
      </c>
      <c r="H15" s="110" t="s">
        <v>85</v>
      </c>
      <c r="I15" s="42">
        <v>0.44403999509237135</v>
      </c>
      <c r="J15" s="30">
        <v>0.9899890658221252</v>
      </c>
      <c r="K15" s="30">
        <v>0.13787469514484463</v>
      </c>
      <c r="L15" s="30">
        <v>0</v>
      </c>
      <c r="M15" s="30">
        <v>0.20946840450680987</v>
      </c>
      <c r="N15" s="30">
        <v>4.4927514753294462</v>
      </c>
      <c r="O15" s="30">
        <v>8.6288939929758238E-2</v>
      </c>
      <c r="P15" s="30">
        <v>9.2415021866336482E-3</v>
      </c>
      <c r="Q15" s="30">
        <v>0.2659854595547208</v>
      </c>
      <c r="R15" s="30">
        <v>0.90964358657839717</v>
      </c>
      <c r="S15" s="30">
        <v>9.042378806552856E-2</v>
      </c>
      <c r="T15" s="30">
        <v>1.1853120219201236</v>
      </c>
      <c r="U15" s="30">
        <v>7.8700356902019764E-2</v>
      </c>
      <c r="V15" s="30">
        <v>0.29035765322263923</v>
      </c>
      <c r="W15" s="30">
        <v>0.18434429480643844</v>
      </c>
      <c r="X15" s="30">
        <v>1.5952677717800077</v>
      </c>
      <c r="Y15" s="30">
        <v>0.13409467455917817</v>
      </c>
      <c r="Z15" s="30">
        <v>1.6391388140838722E-2</v>
      </c>
      <c r="AA15" s="30">
        <v>3.8312351905121292E-2</v>
      </c>
      <c r="AB15" s="30">
        <v>0</v>
      </c>
      <c r="AC15" s="30">
        <v>2.4934329181552135</v>
      </c>
      <c r="AD15" s="30">
        <v>0.84880071218544229</v>
      </c>
      <c r="AE15" s="30">
        <v>7.5547010200722201E-2</v>
      </c>
      <c r="AF15" s="30">
        <v>0.37593809618849222</v>
      </c>
      <c r="AG15" s="30">
        <v>3.687162345824789E-2</v>
      </c>
      <c r="AH15" s="30">
        <v>5.2175079090560121E-2</v>
      </c>
      <c r="AI15" s="30">
        <v>0.15474009424216401</v>
      </c>
      <c r="AJ15" s="32" t="s">
        <v>90</v>
      </c>
      <c r="AK15" s="42">
        <f t="shared" si="42"/>
        <v>0.45080202547448867</v>
      </c>
      <c r="AL15" s="30">
        <f t="shared" si="43"/>
        <v>1.0050650414437818</v>
      </c>
      <c r="AM15" s="30">
        <f t="shared" si="44"/>
        <v>0.13997430979172043</v>
      </c>
      <c r="AN15" s="30">
        <f t="shared" si="45"/>
        <v>0</v>
      </c>
      <c r="AO15" s="30">
        <f t="shared" si="46"/>
        <v>0.21265827868711659</v>
      </c>
      <c r="AP15" s="30">
        <f t="shared" si="47"/>
        <v>4.5611690104867471</v>
      </c>
      <c r="AQ15" s="30">
        <f t="shared" si="48"/>
        <v>8.7602984700262163E-2</v>
      </c>
      <c r="AR15" s="30">
        <f t="shared" si="49"/>
        <v>9.3822357224707074E-3</v>
      </c>
      <c r="AS15" s="30">
        <f t="shared" si="50"/>
        <v>0.27003599954793989</v>
      </c>
      <c r="AT15" s="30">
        <f t="shared" si="51"/>
        <v>0.92349602698314426</v>
      </c>
      <c r="AU15" s="30">
        <f t="shared" si="52"/>
        <v>9.1800800066526453E-2</v>
      </c>
      <c r="AV15" s="30">
        <f t="shared" si="53"/>
        <v>1.2033624588021559</v>
      </c>
      <c r="AW15" s="30">
        <f t="shared" si="54"/>
        <v>7.9898839494436297E-2</v>
      </c>
      <c r="AX15" s="30">
        <f t="shared" si="55"/>
        <v>0.2947793433732378</v>
      </c>
      <c r="AY15" s="30">
        <f t="shared" si="56"/>
        <v>0.18715156833140956</v>
      </c>
      <c r="AZ15" s="30">
        <f t="shared" si="57"/>
        <v>1.6195611896243731</v>
      </c>
      <c r="BA15" s="30">
        <f t="shared" si="58"/>
        <v>0.13613672544079</v>
      </c>
      <c r="BB15" s="30">
        <f t="shared" si="59"/>
        <v>1.6641003188668752E-2</v>
      </c>
      <c r="BC15" s="30">
        <f t="shared" si="60"/>
        <v>3.8895788736163749E-2</v>
      </c>
      <c r="BD15" s="30">
        <f t="shared" si="61"/>
        <v>0</v>
      </c>
      <c r="BE15" s="30">
        <f t="shared" si="62"/>
        <v>2.5314039778225514</v>
      </c>
      <c r="BF15" s="30">
        <f t="shared" si="63"/>
        <v>0.86172661135577888</v>
      </c>
      <c r="BG15" s="30">
        <f t="shared" si="64"/>
        <v>7.6697472284997154E-2</v>
      </c>
      <c r="BH15" s="30">
        <f t="shared" si="65"/>
        <v>0.38166304181572813</v>
      </c>
      <c r="BI15" s="30">
        <f t="shared" si="66"/>
        <v>3.7433120262180597E-2</v>
      </c>
      <c r="BJ15" s="30">
        <f t="shared" si="67"/>
        <v>5.2969623442193012E-2</v>
      </c>
      <c r="BK15" s="30">
        <f t="shared" si="68"/>
        <v>0.15709654237783147</v>
      </c>
      <c r="BL15" s="32" t="s">
        <v>233</v>
      </c>
      <c r="BQ15" s="32">
        <f t="shared" si="4"/>
        <v>1</v>
      </c>
      <c r="BR15" s="32">
        <f t="shared" si="5"/>
        <v>12</v>
      </c>
      <c r="BS15" s="32" t="str">
        <f t="shared" ca="1" si="6"/>
        <v>AT</v>
      </c>
      <c r="BT15" s="32" t="str">
        <f t="shared" si="13"/>
        <v>from 5 to 10%</v>
      </c>
      <c r="BU15" s="32" t="str">
        <f t="shared" si="14"/>
        <v>TSO</v>
      </c>
      <c r="BV15" s="32" t="str">
        <f t="shared" si="7"/>
        <v>Transmission</v>
      </c>
      <c r="BW15" s="32" t="str">
        <f t="shared" si="8"/>
        <v>Gas turbine for gas grid  - inkl. transit</v>
      </c>
      <c r="BX15" s="32" t="str">
        <f t="shared" si="9"/>
        <v>Membrane for deblending - electr. demand</v>
      </c>
      <c r="BY15" s="32" t="str">
        <f t="shared" si="10"/>
        <v>Gas turbine for gas grid  - inkl. transit-Membrane for deblending - electr. demand</v>
      </c>
      <c r="BZ15" s="32">
        <f t="shared" si="11"/>
        <v>0.44403999509237135</v>
      </c>
      <c r="CA15" s="32">
        <f t="shared" si="12"/>
        <v>0.45080202547448867</v>
      </c>
    </row>
    <row r="16" spans="1:79" ht="15.75" thickBot="1" x14ac:dyDescent="0.3">
      <c r="A16" s="32">
        <f t="shared" si="2"/>
        <v>13</v>
      </c>
      <c r="B16" s="58"/>
      <c r="C16" s="55"/>
      <c r="D16" s="56"/>
      <c r="E16" s="113"/>
      <c r="F16" s="103" t="s">
        <v>28</v>
      </c>
      <c r="G16" s="108">
        <v>1.1002444987775062</v>
      </c>
      <c r="H16" s="110" t="s">
        <v>85</v>
      </c>
      <c r="I16" s="42">
        <v>0.44403999509237135</v>
      </c>
      <c r="J16" s="30">
        <v>0.9899890658221252</v>
      </c>
      <c r="K16" s="30">
        <v>0.13787469514484463</v>
      </c>
      <c r="L16" s="30">
        <v>0</v>
      </c>
      <c r="M16" s="30">
        <v>0.20946840450680987</v>
      </c>
      <c r="N16" s="30">
        <v>4.4927514753294462</v>
      </c>
      <c r="O16" s="30">
        <v>8.6288939929758238E-2</v>
      </c>
      <c r="P16" s="30">
        <v>9.2415021866336482E-3</v>
      </c>
      <c r="Q16" s="30">
        <v>0.2659854595547208</v>
      </c>
      <c r="R16" s="30">
        <v>0.90964358657839717</v>
      </c>
      <c r="S16" s="30">
        <v>9.042378806552856E-2</v>
      </c>
      <c r="T16" s="30">
        <v>1.1853120219201236</v>
      </c>
      <c r="U16" s="30">
        <v>7.8700356902019764E-2</v>
      </c>
      <c r="V16" s="30">
        <v>0.29035765322263923</v>
      </c>
      <c r="W16" s="30">
        <v>0.18434429480643844</v>
      </c>
      <c r="X16" s="30">
        <v>1.5952677717800077</v>
      </c>
      <c r="Y16" s="30">
        <v>0.13409467455917817</v>
      </c>
      <c r="Z16" s="30">
        <v>1.6391388140838722E-2</v>
      </c>
      <c r="AA16" s="30">
        <v>3.8312351905121292E-2</v>
      </c>
      <c r="AB16" s="30">
        <v>0</v>
      </c>
      <c r="AC16" s="30">
        <v>2.4934329181552135</v>
      </c>
      <c r="AD16" s="30">
        <v>0.84880071218544229</v>
      </c>
      <c r="AE16" s="30">
        <v>7.5547010200722201E-2</v>
      </c>
      <c r="AF16" s="30">
        <v>0.37593809618849222</v>
      </c>
      <c r="AG16" s="30">
        <v>3.687162345824789E-2</v>
      </c>
      <c r="AH16" s="30">
        <v>5.2175079090560121E-2</v>
      </c>
      <c r="AI16" s="30">
        <v>0.15474009424216401</v>
      </c>
      <c r="AJ16" s="32" t="s">
        <v>90</v>
      </c>
      <c r="AK16" s="42">
        <f t="shared" si="42"/>
        <v>0.48855256183757245</v>
      </c>
      <c r="AL16" s="30">
        <f t="shared" si="43"/>
        <v>1.0892300235206758</v>
      </c>
      <c r="AM16" s="30">
        <f t="shared" si="44"/>
        <v>0.15169587485374103</v>
      </c>
      <c r="AN16" s="30">
        <f t="shared" si="45"/>
        <v>0</v>
      </c>
      <c r="AO16" s="30">
        <f t="shared" si="46"/>
        <v>0.23046645972631893</v>
      </c>
      <c r="AP16" s="30">
        <f t="shared" si="47"/>
        <v>4.9431250951057484</v>
      </c>
      <c r="AQ16" s="30">
        <f t="shared" si="48"/>
        <v>9.4938931463059192E-2</v>
      </c>
      <c r="AR16" s="30">
        <f t="shared" si="49"/>
        <v>1.0167911941283966E-2</v>
      </c>
      <c r="AS16" s="30">
        <f t="shared" si="50"/>
        <v>0.29264903862988845</v>
      </c>
      <c r="AT16" s="30">
        <f t="shared" si="51"/>
        <v>1.0008303519811217</v>
      </c>
      <c r="AU16" s="30">
        <f t="shared" si="52"/>
        <v>9.9488275377720911E-2</v>
      </c>
      <c r="AV16" s="30">
        <f t="shared" si="53"/>
        <v>1.3041330314524588</v>
      </c>
      <c r="AW16" s="30">
        <f t="shared" si="54"/>
        <v>8.6589634733273579E-2</v>
      </c>
      <c r="AX16" s="30">
        <f t="shared" si="55"/>
        <v>0.31946441063615566</v>
      </c>
      <c r="AY16" s="30">
        <f t="shared" si="56"/>
        <v>0.20282379624180269</v>
      </c>
      <c r="AZ16" s="30">
        <f t="shared" si="57"/>
        <v>1.7551845899780036</v>
      </c>
      <c r="BA16" s="30">
        <f t="shared" si="58"/>
        <v>0.14753692799909579</v>
      </c>
      <c r="BB16" s="30">
        <f t="shared" si="59"/>
        <v>1.803453462928466E-2</v>
      </c>
      <c r="BC16" s="30">
        <f t="shared" si="60"/>
        <v>4.215295441883761E-2</v>
      </c>
      <c r="BD16" s="30">
        <f t="shared" si="61"/>
        <v>0</v>
      </c>
      <c r="BE16" s="30">
        <f t="shared" si="62"/>
        <v>2.7433858512710176</v>
      </c>
      <c r="BF16" s="30">
        <f t="shared" si="63"/>
        <v>0.93388831414046225</v>
      </c>
      <c r="BG16" s="30">
        <f t="shared" si="64"/>
        <v>8.3120182372432738E-2</v>
      </c>
      <c r="BH16" s="30">
        <f t="shared" si="65"/>
        <v>0.41362382221227756</v>
      </c>
      <c r="BI16" s="30">
        <f t="shared" si="66"/>
        <v>4.0567800870932889E-2</v>
      </c>
      <c r="BJ16" s="30">
        <f t="shared" si="67"/>
        <v>5.7405343742670062E-2</v>
      </c>
      <c r="BK16" s="30">
        <f t="shared" si="68"/>
        <v>0.1702519374302538</v>
      </c>
      <c r="BL16" s="32" t="s">
        <v>233</v>
      </c>
      <c r="BQ16" s="32">
        <f t="shared" si="4"/>
        <v>1</v>
      </c>
      <c r="BR16" s="32">
        <f t="shared" si="5"/>
        <v>13</v>
      </c>
      <c r="BS16" s="32" t="str">
        <f t="shared" ca="1" si="6"/>
        <v>AT</v>
      </c>
      <c r="BT16" s="32" t="str">
        <f t="shared" si="13"/>
        <v>from 5 to 10%</v>
      </c>
      <c r="BU16" s="32" t="str">
        <f t="shared" si="14"/>
        <v>TSO</v>
      </c>
      <c r="BV16" s="32" t="str">
        <f t="shared" si="7"/>
        <v>Transmission</v>
      </c>
      <c r="BW16" s="32" t="str">
        <f t="shared" si="8"/>
        <v>Gas turbine for gas grid  - inkl. transit</v>
      </c>
      <c r="BX16" s="32" t="str">
        <f t="shared" si="9"/>
        <v>Membrane for deblending - H2. use</v>
      </c>
      <c r="BY16" s="32" t="str">
        <f t="shared" si="10"/>
        <v>Gas turbine for gas grid  - inkl. transit-Membrane for deblending - H2. use</v>
      </c>
      <c r="BZ16" s="32">
        <f t="shared" si="11"/>
        <v>0.44403999509237135</v>
      </c>
      <c r="CA16" s="32">
        <f t="shared" si="12"/>
        <v>0.48855256183757245</v>
      </c>
    </row>
    <row r="17" spans="1:79" ht="15.75" thickBot="1" x14ac:dyDescent="0.3">
      <c r="A17" s="32">
        <f t="shared" si="2"/>
        <v>14</v>
      </c>
      <c r="B17" s="58"/>
      <c r="C17" s="55" t="s">
        <v>2</v>
      </c>
      <c r="D17" s="61" t="s">
        <v>14</v>
      </c>
      <c r="E17" s="105" t="s">
        <v>32</v>
      </c>
      <c r="F17" s="103" t="s">
        <v>246</v>
      </c>
      <c r="G17" s="108">
        <v>3.7969543147208116</v>
      </c>
      <c r="H17" s="110" t="s">
        <v>252</v>
      </c>
      <c r="I17" s="41">
        <v>0.39623893384102798</v>
      </c>
      <c r="J17" s="38">
        <v>4.1951451689671571E-2</v>
      </c>
      <c r="K17" s="38">
        <v>5.9714421703950492E-2</v>
      </c>
      <c r="L17" s="38">
        <v>0</v>
      </c>
      <c r="M17" s="38">
        <v>0.23532862031395563</v>
      </c>
      <c r="N17" s="38">
        <v>1.9372616144693002</v>
      </c>
      <c r="O17" s="38">
        <v>4.7977153736316031E-2</v>
      </c>
      <c r="P17" s="38">
        <v>0</v>
      </c>
      <c r="Q17" s="38">
        <v>0</v>
      </c>
      <c r="R17" s="38">
        <v>6.0114231318419802E-2</v>
      </c>
      <c r="S17" s="38">
        <v>0</v>
      </c>
      <c r="T17" s="38">
        <v>0.61066158971918127</v>
      </c>
      <c r="U17" s="38">
        <v>2.8762494050452163E-2</v>
      </c>
      <c r="V17" s="38">
        <v>0.22734507377439309</v>
      </c>
      <c r="W17" s="38">
        <v>0</v>
      </c>
      <c r="X17" s="38">
        <v>1.1048711840226455</v>
      </c>
      <c r="Y17" s="38">
        <v>0</v>
      </c>
      <c r="Z17" s="38">
        <v>0</v>
      </c>
      <c r="AA17" s="38">
        <v>8.4959543074726307E-2</v>
      </c>
      <c r="AB17" s="38">
        <v>0</v>
      </c>
      <c r="AC17" s="38">
        <v>0.6201518324607328</v>
      </c>
      <c r="AD17" s="38">
        <v>0.22198286530223704</v>
      </c>
      <c r="AE17" s="38">
        <v>1.5345073774393146E-2</v>
      </c>
      <c r="AF17" s="38">
        <v>0.16757163255592575</v>
      </c>
      <c r="AG17" s="38">
        <v>2.0561637315564011E-3</v>
      </c>
      <c r="AH17" s="38">
        <v>0</v>
      </c>
      <c r="AI17" s="38">
        <v>0.21625797239409797</v>
      </c>
      <c r="AJ17" s="32" t="s">
        <v>88</v>
      </c>
      <c r="AK17" s="41">
        <f t="shared" ref="AK17:AK19" si="69">$G17*I17</f>
        <v>1.5045011295080655</v>
      </c>
      <c r="AL17" s="38">
        <f t="shared" ref="AL17:AL19" si="70">$G17*J17</f>
        <v>0.15928774550190014</v>
      </c>
      <c r="AM17" s="38">
        <f t="shared" ref="AM17:AM19" si="71">$G17*K17</f>
        <v>0.22673293113987289</v>
      </c>
      <c r="AN17" s="38">
        <f t="shared" ref="AN17:AN19" si="72">$G17*L17</f>
        <v>0</v>
      </c>
      <c r="AO17" s="38">
        <f t="shared" ref="AO17:AO19" si="73">$G17*M17</f>
        <v>0.89353202027836942</v>
      </c>
      <c r="AP17" s="38">
        <f t="shared" ref="AP17:AP19" si="74">$G17*N17</f>
        <v>7.3556938458022145</v>
      </c>
      <c r="AQ17" s="38">
        <f t="shared" ref="AQ17:AQ19" si="75">$G17*O17</f>
        <v>0.18216706088712886</v>
      </c>
      <c r="AR17" s="38">
        <f t="shared" ref="AR17:AR19" si="76">$G17*P17</f>
        <v>0</v>
      </c>
      <c r="AS17" s="38">
        <f t="shared" ref="AS17:AS19" si="77">$G17*Q17</f>
        <v>0</v>
      </c>
      <c r="AT17" s="38">
        <f t="shared" ref="AT17:AT19" si="78">$G17*R17</f>
        <v>0.22825098998059901</v>
      </c>
      <c r="AU17" s="38">
        <f t="shared" ref="AU17:AU19" si="79">$G17*S17</f>
        <v>0</v>
      </c>
      <c r="AV17" s="38">
        <f t="shared" ref="AV17:AV19" si="80">$G17*T17</f>
        <v>2.3186541579185151</v>
      </c>
      <c r="AW17" s="38">
        <f t="shared" ref="AW17:AW19" si="81">$G17*U17</f>
        <v>0.10920987588699602</v>
      </c>
      <c r="AX17" s="38">
        <f t="shared" ref="AX17:AX19" si="82">$G17*V17</f>
        <v>0.86321885879820304</v>
      </c>
      <c r="AY17" s="38">
        <f t="shared" ref="AY17:AY19" si="83">$G17*W17</f>
        <v>0</v>
      </c>
      <c r="AZ17" s="38">
        <f t="shared" ref="AZ17:AZ19" si="84">$G17*X17</f>
        <v>4.1951454093854759</v>
      </c>
      <c r="BA17" s="38">
        <f t="shared" ref="BA17:BA19" si="85">$G17*Y17</f>
        <v>0</v>
      </c>
      <c r="BB17" s="38">
        <f t="shared" ref="BB17:BB19" si="86">$G17*Z17</f>
        <v>0</v>
      </c>
      <c r="BC17" s="38">
        <f t="shared" ref="BC17:BC19" si="87">$G17*AA17</f>
        <v>0.32258750365429067</v>
      </c>
      <c r="BD17" s="38">
        <f t="shared" ref="BD17:BD19" si="88">$G17*AB17</f>
        <v>0</v>
      </c>
      <c r="BE17" s="38">
        <f t="shared" ref="BE17:BE19" si="89">$G17*AC17</f>
        <v>2.3546881760437972</v>
      </c>
      <c r="BF17" s="38">
        <f t="shared" ref="BF17:BF19" si="90">$G17*AD17</f>
        <v>0.84285879820341769</v>
      </c>
      <c r="BG17" s="38">
        <f t="shared" ref="BG17:BG19" si="91">$G17*AE17</f>
        <v>5.8264544077391227E-2</v>
      </c>
      <c r="BH17" s="38">
        <f t="shared" ref="BH17:BH19" si="92">$G17*AF17</f>
        <v>0.63626183325803265</v>
      </c>
      <c r="BI17" s="38">
        <f t="shared" ref="BI17:BI19" si="93">$G17*AG17</f>
        <v>7.8071597523055218E-3</v>
      </c>
      <c r="BJ17" s="38">
        <f t="shared" ref="BJ17:BJ19" si="94">$G17*AH17</f>
        <v>0</v>
      </c>
      <c r="BK17" s="38">
        <f t="shared" ref="BK17:BK19" si="95">$G17*AI17</f>
        <v>0.82112164137454446</v>
      </c>
      <c r="BL17" s="32" t="s">
        <v>233</v>
      </c>
      <c r="BM17" s="29" t="s">
        <v>83</v>
      </c>
      <c r="BN17" s="157"/>
      <c r="BO17" s="29"/>
      <c r="BP17" s="29"/>
      <c r="BQ17" s="32">
        <f t="shared" si="4"/>
        <v>1</v>
      </c>
      <c r="BR17" s="32">
        <f t="shared" si="5"/>
        <v>14</v>
      </c>
      <c r="BS17" s="32" t="str">
        <f t="shared" ca="1" si="6"/>
        <v>AT</v>
      </c>
      <c r="BT17" s="32" t="str">
        <f t="shared" si="13"/>
        <v>from 5 to 10%</v>
      </c>
      <c r="BU17" s="32" t="str">
        <f t="shared" si="14"/>
        <v>TSO</v>
      </c>
      <c r="BV17" s="32" t="str">
        <f t="shared" si="7"/>
        <v>Storage</v>
      </c>
      <c r="BW17" s="32" t="str">
        <f t="shared" si="8"/>
        <v>Gas turbine for storage (cavern + porous)</v>
      </c>
      <c r="BX17" s="32" t="str">
        <f t="shared" si="9"/>
        <v>Membrane for deblending - Investment</v>
      </c>
      <c r="BY17" s="32" t="str">
        <f t="shared" si="10"/>
        <v>Gas turbine for storage (cavern + porous)-Membrane for deblending - Investment</v>
      </c>
      <c r="BZ17" s="32">
        <f t="shared" si="11"/>
        <v>0.39623893384102798</v>
      </c>
      <c r="CA17" s="32">
        <f t="shared" si="12"/>
        <v>1.5045011295080655</v>
      </c>
    </row>
    <row r="18" spans="1:79" ht="15.75" thickBot="1" x14ac:dyDescent="0.3">
      <c r="A18" s="32">
        <f t="shared" si="2"/>
        <v>15</v>
      </c>
      <c r="B18" s="58"/>
      <c r="C18" s="55"/>
      <c r="D18" s="56"/>
      <c r="E18" s="107"/>
      <c r="F18" s="103" t="s">
        <v>29</v>
      </c>
      <c r="G18" s="108">
        <v>1.015228426395939</v>
      </c>
      <c r="H18" s="110" t="s">
        <v>85</v>
      </c>
      <c r="I18" s="41">
        <v>0.34762994764397892</v>
      </c>
      <c r="J18" s="38">
        <v>3.3931602094240829E-2</v>
      </c>
      <c r="K18" s="38">
        <v>6.6684816753926679E-2</v>
      </c>
      <c r="L18" s="38">
        <v>0</v>
      </c>
      <c r="M18" s="38">
        <v>0.16052113525718964</v>
      </c>
      <c r="N18" s="38">
        <v>1.0179184801966488</v>
      </c>
      <c r="O18" s="38">
        <v>3.9004397905759158E-2</v>
      </c>
      <c r="P18" s="38">
        <v>0</v>
      </c>
      <c r="Q18" s="38">
        <v>0</v>
      </c>
      <c r="R18" s="38">
        <v>0.12053403141361255</v>
      </c>
      <c r="S18" s="38">
        <v>0</v>
      </c>
      <c r="T18" s="38">
        <v>0.51724046073298424</v>
      </c>
      <c r="U18" s="38">
        <v>2.4181821989528788E-2</v>
      </c>
      <c r="V18" s="38">
        <v>0.25450265968586383</v>
      </c>
      <c r="W18" s="38">
        <v>0</v>
      </c>
      <c r="X18" s="38">
        <v>1.0122974781262055</v>
      </c>
      <c r="Y18" s="38">
        <v>0</v>
      </c>
      <c r="Z18" s="38">
        <v>0</v>
      </c>
      <c r="AA18" s="38">
        <v>9.1036649214659662E-2</v>
      </c>
      <c r="AB18" s="38">
        <v>0</v>
      </c>
      <c r="AC18" s="38">
        <v>0.49300737172774861</v>
      </c>
      <c r="AD18" s="38">
        <v>0.1753584498376963</v>
      </c>
      <c r="AE18" s="38">
        <v>1.3457591623036646E-2</v>
      </c>
      <c r="AF18" s="38">
        <v>0.17390129842931937</v>
      </c>
      <c r="AG18" s="38">
        <v>3.6565445026178004E-4</v>
      </c>
      <c r="AH18" s="38">
        <v>0</v>
      </c>
      <c r="AI18" s="38">
        <v>0.14774437696335077</v>
      </c>
      <c r="AJ18" s="32" t="s">
        <v>90</v>
      </c>
      <c r="AK18" s="41">
        <f t="shared" si="69"/>
        <v>0.35292380471469936</v>
      </c>
      <c r="AL18" s="38">
        <f t="shared" si="70"/>
        <v>3.4448326999229263E-2</v>
      </c>
      <c r="AM18" s="38">
        <f t="shared" si="71"/>
        <v>6.7700321577590539E-2</v>
      </c>
      <c r="AN18" s="38">
        <f t="shared" si="72"/>
        <v>0</v>
      </c>
      <c r="AO18" s="38">
        <f t="shared" si="73"/>
        <v>0.16296561955044633</v>
      </c>
      <c r="AP18" s="38">
        <f t="shared" si="74"/>
        <v>1.0334197768493896</v>
      </c>
      <c r="AQ18" s="38">
        <f t="shared" si="75"/>
        <v>3.9598373508384931E-2</v>
      </c>
      <c r="AR18" s="38">
        <f t="shared" si="76"/>
        <v>0</v>
      </c>
      <c r="AS18" s="38">
        <f t="shared" si="77"/>
        <v>0</v>
      </c>
      <c r="AT18" s="38">
        <f t="shared" si="78"/>
        <v>0.12236957503920055</v>
      </c>
      <c r="AU18" s="38">
        <f t="shared" si="79"/>
        <v>0</v>
      </c>
      <c r="AV18" s="38">
        <f t="shared" si="80"/>
        <v>0.52511721901825803</v>
      </c>
      <c r="AW18" s="38">
        <f t="shared" si="81"/>
        <v>2.4550073085816027E-2</v>
      </c>
      <c r="AX18" s="38">
        <f t="shared" si="82"/>
        <v>0.25837833470646071</v>
      </c>
      <c r="AY18" s="38">
        <f t="shared" si="83"/>
        <v>0</v>
      </c>
      <c r="AZ18" s="38">
        <f t="shared" si="84"/>
        <v>1.0277131757626452</v>
      </c>
      <c r="BA18" s="38">
        <f t="shared" si="85"/>
        <v>0</v>
      </c>
      <c r="BB18" s="38">
        <f t="shared" si="86"/>
        <v>0</v>
      </c>
      <c r="BC18" s="38">
        <f t="shared" si="87"/>
        <v>9.2422994126558022E-2</v>
      </c>
      <c r="BD18" s="38">
        <f t="shared" si="88"/>
        <v>0</v>
      </c>
      <c r="BE18" s="38">
        <f t="shared" si="89"/>
        <v>0.50051509820076001</v>
      </c>
      <c r="BF18" s="38">
        <f t="shared" si="90"/>
        <v>0.17802888308395562</v>
      </c>
      <c r="BG18" s="38">
        <f t="shared" si="91"/>
        <v>1.3662529566534666E-2</v>
      </c>
      <c r="BH18" s="38">
        <f t="shared" si="92"/>
        <v>0.17654954155260849</v>
      </c>
      <c r="BI18" s="38">
        <f t="shared" si="93"/>
        <v>3.7122279214393908E-4</v>
      </c>
      <c r="BJ18" s="38">
        <f t="shared" si="94"/>
        <v>0</v>
      </c>
      <c r="BK18" s="38">
        <f t="shared" si="95"/>
        <v>0.14999429133335102</v>
      </c>
      <c r="BL18" s="32" t="s">
        <v>233</v>
      </c>
      <c r="BQ18" s="32">
        <f t="shared" si="4"/>
        <v>1</v>
      </c>
      <c r="BR18" s="32">
        <f t="shared" si="5"/>
        <v>15</v>
      </c>
      <c r="BS18" s="32" t="str">
        <f t="shared" ca="1" si="6"/>
        <v>AT</v>
      </c>
      <c r="BT18" s="32" t="str">
        <f t="shared" si="13"/>
        <v>from 5 to 10%</v>
      </c>
      <c r="BU18" s="32" t="str">
        <f t="shared" si="14"/>
        <v>TSO</v>
      </c>
      <c r="BV18" s="32" t="str">
        <f t="shared" si="7"/>
        <v>Storage</v>
      </c>
      <c r="BW18" s="32" t="str">
        <f t="shared" si="8"/>
        <v>Gas turbine for storage (cavern + porous)</v>
      </c>
      <c r="BX18" s="32" t="str">
        <f t="shared" si="9"/>
        <v>Membrane for deblending - electr. demand</v>
      </c>
      <c r="BY18" s="32" t="str">
        <f t="shared" si="10"/>
        <v>Gas turbine for storage (cavern + porous)-Membrane for deblending - electr. demand</v>
      </c>
      <c r="BZ18" s="32">
        <f t="shared" si="11"/>
        <v>0.34762994764397892</v>
      </c>
      <c r="CA18" s="32">
        <f t="shared" si="12"/>
        <v>0.35292380471469936</v>
      </c>
    </row>
    <row r="19" spans="1:79" ht="15.75" thickBot="1" x14ac:dyDescent="0.3">
      <c r="A19" s="32">
        <f t="shared" si="2"/>
        <v>16</v>
      </c>
      <c r="B19" s="58"/>
      <c r="C19" s="55"/>
      <c r="D19" s="56"/>
      <c r="E19" s="106"/>
      <c r="F19" s="103" t="s">
        <v>28</v>
      </c>
      <c r="G19" s="108">
        <v>1.1002444987775062</v>
      </c>
      <c r="H19" s="110" t="s">
        <v>85</v>
      </c>
      <c r="I19" s="41">
        <v>0.34762994764397892</v>
      </c>
      <c r="J19" s="38">
        <v>3.3931602094240829E-2</v>
      </c>
      <c r="K19" s="38">
        <v>6.6684816753926679E-2</v>
      </c>
      <c r="L19" s="38">
        <v>0</v>
      </c>
      <c r="M19" s="38">
        <v>0.16052113525718964</v>
      </c>
      <c r="N19" s="38">
        <v>1.0179184801966488</v>
      </c>
      <c r="O19" s="38">
        <v>3.9004397905759158E-2</v>
      </c>
      <c r="P19" s="38">
        <v>0</v>
      </c>
      <c r="Q19" s="38">
        <v>0</v>
      </c>
      <c r="R19" s="38">
        <v>0.12053403141361255</v>
      </c>
      <c r="S19" s="38">
        <v>0</v>
      </c>
      <c r="T19" s="38">
        <v>0.51724046073298424</v>
      </c>
      <c r="U19" s="38">
        <v>2.4181821989528788E-2</v>
      </c>
      <c r="V19" s="38">
        <v>0.25450265968586383</v>
      </c>
      <c r="W19" s="38">
        <v>0</v>
      </c>
      <c r="X19" s="38">
        <v>1.0122974781262055</v>
      </c>
      <c r="Y19" s="38">
        <v>0</v>
      </c>
      <c r="Z19" s="38">
        <v>0</v>
      </c>
      <c r="AA19" s="38">
        <v>9.1036649214659662E-2</v>
      </c>
      <c r="AB19" s="38">
        <v>0</v>
      </c>
      <c r="AC19" s="38">
        <v>0.49300737172774861</v>
      </c>
      <c r="AD19" s="38">
        <v>0.1753584498376963</v>
      </c>
      <c r="AE19" s="38">
        <v>1.3457591623036646E-2</v>
      </c>
      <c r="AF19" s="38">
        <v>0.17390129842931937</v>
      </c>
      <c r="AG19" s="38">
        <v>3.6565445026178004E-4</v>
      </c>
      <c r="AH19" s="38">
        <v>0</v>
      </c>
      <c r="AI19" s="38">
        <v>0.14774437696335077</v>
      </c>
      <c r="AJ19" s="32" t="s">
        <v>90</v>
      </c>
      <c r="AK19" s="41">
        <f t="shared" si="69"/>
        <v>0.38247793750560033</v>
      </c>
      <c r="AL19" s="38">
        <f t="shared" si="70"/>
        <v>3.7333058538895778E-2</v>
      </c>
      <c r="AM19" s="38">
        <f t="shared" si="71"/>
        <v>7.3369602785493912E-2</v>
      </c>
      <c r="AN19" s="38">
        <f t="shared" si="72"/>
        <v>0</v>
      </c>
      <c r="AO19" s="38">
        <f t="shared" si="73"/>
        <v>0.17661249600424289</v>
      </c>
      <c r="AP19" s="38">
        <f t="shared" si="74"/>
        <v>1.1199592080403227</v>
      </c>
      <c r="AQ19" s="38">
        <f t="shared" si="75"/>
        <v>4.2914374223940399E-2</v>
      </c>
      <c r="AR19" s="38">
        <f t="shared" si="76"/>
        <v>0</v>
      </c>
      <c r="AS19" s="38">
        <f t="shared" si="77"/>
        <v>0</v>
      </c>
      <c r="AT19" s="38">
        <f t="shared" si="78"/>
        <v>0.13261690497830234</v>
      </c>
      <c r="AU19" s="38">
        <f t="shared" si="79"/>
        <v>0</v>
      </c>
      <c r="AV19" s="38">
        <f t="shared" si="80"/>
        <v>0.56909097146660859</v>
      </c>
      <c r="AW19" s="38">
        <f t="shared" si="81"/>
        <v>2.6605916614395979E-2</v>
      </c>
      <c r="AX19" s="38">
        <f t="shared" si="82"/>
        <v>0.28001515124361548</v>
      </c>
      <c r="AY19" s="38">
        <f t="shared" si="83"/>
        <v>0</v>
      </c>
      <c r="AZ19" s="38">
        <f t="shared" si="84"/>
        <v>1.1137747314347006</v>
      </c>
      <c r="BA19" s="38">
        <f t="shared" si="85"/>
        <v>0</v>
      </c>
      <c r="BB19" s="38">
        <f t="shared" si="86"/>
        <v>0</v>
      </c>
      <c r="BC19" s="38">
        <f t="shared" si="87"/>
        <v>0.10016257248556687</v>
      </c>
      <c r="BD19" s="38">
        <f t="shared" si="88"/>
        <v>0</v>
      </c>
      <c r="BE19" s="38">
        <f t="shared" si="89"/>
        <v>0.54242864860021245</v>
      </c>
      <c r="BF19" s="38">
        <f t="shared" si="90"/>
        <v>0.19293716974807662</v>
      </c>
      <c r="BG19" s="38">
        <f t="shared" si="91"/>
        <v>1.4806641150040321E-2</v>
      </c>
      <c r="BH19" s="38">
        <f t="shared" si="92"/>
        <v>0.19133394692712402</v>
      </c>
      <c r="BI19" s="38">
        <f t="shared" si="93"/>
        <v>4.0230929735403674E-4</v>
      </c>
      <c r="BJ19" s="38">
        <f t="shared" si="94"/>
        <v>0</v>
      </c>
      <c r="BK19" s="38">
        <f t="shared" si="95"/>
        <v>0.16255493797923681</v>
      </c>
      <c r="BL19" s="32" t="s">
        <v>233</v>
      </c>
      <c r="BQ19" s="32">
        <f t="shared" si="4"/>
        <v>1</v>
      </c>
      <c r="BR19" s="32">
        <f t="shared" si="5"/>
        <v>16</v>
      </c>
      <c r="BS19" s="32" t="str">
        <f t="shared" ca="1" si="6"/>
        <v>AT</v>
      </c>
      <c r="BT19" s="32" t="str">
        <f t="shared" si="13"/>
        <v>from 5 to 10%</v>
      </c>
      <c r="BU19" s="32" t="str">
        <f t="shared" si="14"/>
        <v>TSO</v>
      </c>
      <c r="BV19" s="32" t="str">
        <f t="shared" si="7"/>
        <v>Storage</v>
      </c>
      <c r="BW19" s="32" t="str">
        <f t="shared" si="8"/>
        <v>Gas turbine for storage (cavern + porous)</v>
      </c>
      <c r="BX19" s="32" t="str">
        <f t="shared" si="9"/>
        <v>Membrane for deblending - H2. use</v>
      </c>
      <c r="BY19" s="32" t="str">
        <f t="shared" si="10"/>
        <v>Gas turbine for storage (cavern + porous)-Membrane for deblending - H2. use</v>
      </c>
      <c r="BZ19" s="32">
        <f t="shared" si="11"/>
        <v>0.34762994764397892</v>
      </c>
      <c r="CA19" s="32">
        <f t="shared" si="12"/>
        <v>0.38247793750560033</v>
      </c>
    </row>
    <row r="20" spans="1:79" ht="30.75" thickBot="1" x14ac:dyDescent="0.3">
      <c r="A20" s="32">
        <f t="shared" si="2"/>
        <v>17</v>
      </c>
      <c r="B20" s="58"/>
      <c r="C20" s="55" t="s">
        <v>2</v>
      </c>
      <c r="D20" s="61" t="s">
        <v>30</v>
      </c>
      <c r="E20" s="105" t="s">
        <v>175</v>
      </c>
      <c r="F20" s="103" t="s">
        <v>247</v>
      </c>
      <c r="G20" s="108">
        <v>5.4344876482613333</v>
      </c>
      <c r="H20" s="110" t="s">
        <v>252</v>
      </c>
      <c r="I20" s="42">
        <v>0.69635082944347593</v>
      </c>
      <c r="J20" s="30">
        <v>1.7589234842036241</v>
      </c>
      <c r="K20" s="30">
        <v>0.3209324780634828</v>
      </c>
      <c r="L20" s="30">
        <v>2.5135331477508616E-2</v>
      </c>
      <c r="M20" s="30">
        <v>0.70419915727225668</v>
      </c>
      <c r="N20" s="30">
        <v>5.9104921970750812</v>
      </c>
      <c r="O20" s="30">
        <v>0.20470732614950576</v>
      </c>
      <c r="P20" s="30">
        <v>1.2016701127510193E-2</v>
      </c>
      <c r="Q20" s="30">
        <v>0.30662202350962364</v>
      </c>
      <c r="R20" s="30">
        <v>2.330924355559858</v>
      </c>
      <c r="S20" s="30">
        <v>0.11172652854773599</v>
      </c>
      <c r="T20" s="30">
        <v>2.1820785627185222</v>
      </c>
      <c r="U20" s="30">
        <v>0.13653522796322307</v>
      </c>
      <c r="V20" s="30">
        <v>0.69725665486339838</v>
      </c>
      <c r="W20" s="30">
        <v>0.18999533455644915</v>
      </c>
      <c r="X20" s="30">
        <v>2.3164851828667894</v>
      </c>
      <c r="Y20" s="30">
        <v>9.5044801462221648E-2</v>
      </c>
      <c r="Z20" s="30">
        <v>9.4126668730488916E-2</v>
      </c>
      <c r="AA20" s="30">
        <v>2.1718318026205052E-2</v>
      </c>
      <c r="AB20" s="30">
        <v>3.6414120766631509E-4</v>
      </c>
      <c r="AC20" s="30">
        <v>1.7720092344324947</v>
      </c>
      <c r="AD20" s="30">
        <v>1.4163203973521283</v>
      </c>
      <c r="AE20" s="30">
        <v>0.44052883037996299</v>
      </c>
      <c r="AF20" s="30">
        <v>1.014606086054894</v>
      </c>
      <c r="AG20" s="30">
        <v>0.18653188615142183</v>
      </c>
      <c r="AH20" s="30">
        <v>0.15644446770799511</v>
      </c>
      <c r="AI20" s="30">
        <v>0.43601755018106719</v>
      </c>
      <c r="AJ20" s="32" t="s">
        <v>78</v>
      </c>
      <c r="AK20" s="42">
        <f t="shared" ref="AK20:AK26" si="96">$G20*I20</f>
        <v>3.7843099814671044</v>
      </c>
      <c r="AL20" s="30">
        <f t="shared" ref="AL20:AL26" si="97">$G20*J20</f>
        <v>9.5588479491413842</v>
      </c>
      <c r="AM20" s="30">
        <f t="shared" ref="AM20:AM26" si="98">$G20*K20</f>
        <v>1.7441035879618987</v>
      </c>
      <c r="AN20" s="30">
        <f t="shared" ref="AN20:AN26" si="99">$G20*L20</f>
        <v>0.13659764844947486</v>
      </c>
      <c r="AO20" s="30">
        <f t="shared" ref="AO20:AO26" si="100">$G20*M20</f>
        <v>3.826961622112119</v>
      </c>
      <c r="AP20" s="30">
        <f t="shared" ref="AP20:AP26" si="101">$G20*N20</f>
        <v>32.120496840149521</v>
      </c>
      <c r="AQ20" s="30">
        <f t="shared" ref="AQ20:AQ26" si="102">$G20*O20</f>
        <v>1.1124794354680934</v>
      </c>
      <c r="AR20" s="30">
        <f t="shared" ref="AR20:AR26" si="103">$G20*P20</f>
        <v>6.5304613850302187E-2</v>
      </c>
      <c r="AS20" s="30">
        <f t="shared" ref="AS20:AS26" si="104">$G20*Q20</f>
        <v>1.6663335994479458</v>
      </c>
      <c r="AT20" s="30">
        <f t="shared" ref="AT20:AT26" si="105">$G20*R20</f>
        <v>12.667379619321556</v>
      </c>
      <c r="AU20" s="30">
        <f t="shared" ref="AU20:AU26" si="106">$G20*S20</f>
        <v>0.60717643937578847</v>
      </c>
      <c r="AV20" s="30">
        <f t="shared" ref="AV20:AV26" si="107">$G20*T20</f>
        <v>11.858478996629652</v>
      </c>
      <c r="AW20" s="30">
        <f t="shared" ref="AW20:AW26" si="108">$G20*U20</f>
        <v>0.74199900991868117</v>
      </c>
      <c r="AX20" s="30">
        <f t="shared" ref="AX20:AX26" si="109">$G20*V20</f>
        <v>3.7892326785231543</v>
      </c>
      <c r="AY20" s="30">
        <f t="shared" ref="AY20:AY26" si="110">$G20*W20</f>
        <v>1.0325272988743026</v>
      </c>
      <c r="AZ20" s="30">
        <f t="shared" ref="AZ20:AZ26" si="111">$G20*X20</f>
        <v>12.588910113669963</v>
      </c>
      <c r="BA20" s="30">
        <f t="shared" ref="BA20:BA26" si="112">$G20*Y20</f>
        <v>0.51651979957789429</v>
      </c>
      <c r="BB20" s="30">
        <f t="shared" ref="BB20:BB26" si="113">$G20*Z20</f>
        <v>0.51153021858782832</v>
      </c>
      <c r="BC20" s="30">
        <f t="shared" ref="BC20:BC26" si="114">$G20*AA20</f>
        <v>0.11802793105442282</v>
      </c>
      <c r="BD20" s="30">
        <f t="shared" ref="BD20:BD26" si="115">$G20*AB20</f>
        <v>1.9789208952855544E-3</v>
      </c>
      <c r="BE20" s="30">
        <f t="shared" ref="BE20:BE26" si="116">$G20*AC20</f>
        <v>9.6299622971284133</v>
      </c>
      <c r="BF20" s="30">
        <f t="shared" ref="BF20:BF26" si="117">$G20*AD20</f>
        <v>7.6969757053907255</v>
      </c>
      <c r="BG20" s="30">
        <f t="shared" ref="BG20:BG26" si="118">$G20*AE20</f>
        <v>2.3940484874029209</v>
      </c>
      <c r="BH20" s="30">
        <f t="shared" ref="BH20:BH26" si="119">$G20*AF20</f>
        <v>5.5138642425160969</v>
      </c>
      <c r="BI20" s="30">
        <f t="shared" ref="BI20:BI26" si="120">$G20*AG20</f>
        <v>1.0137052312967911</v>
      </c>
      <c r="BJ20" s="30">
        <f t="shared" ref="BJ20:BJ26" si="121">$G20*AH20</f>
        <v>0.85019552739791848</v>
      </c>
      <c r="BK20" s="30">
        <f t="shared" ref="BK20:BK26" si="122">$G20*AI20</f>
        <v>2.3695319908841759</v>
      </c>
      <c r="BL20" s="32" t="s">
        <v>233</v>
      </c>
      <c r="BQ20" s="32">
        <f t="shared" si="4"/>
        <v>1</v>
      </c>
      <c r="BR20" s="32">
        <f t="shared" si="5"/>
        <v>17</v>
      </c>
      <c r="BS20" s="32" t="str">
        <f t="shared" ca="1" si="6"/>
        <v>AT</v>
      </c>
      <c r="BT20" s="32" t="str">
        <f t="shared" si="13"/>
        <v>from 5 to 10%</v>
      </c>
      <c r="BU20" s="32" t="str">
        <f t="shared" si="14"/>
        <v>TSO</v>
      </c>
      <c r="BV20" s="32" t="str">
        <f t="shared" si="7"/>
        <v>Industrie</v>
      </c>
      <c r="BW20" s="32" t="str">
        <f t="shared" si="8"/>
        <v>50% industrial high temperature application (&gt;500°C without glass)</v>
      </c>
      <c r="BX20" s="32" t="str">
        <f t="shared" si="9"/>
        <v>Calorific value adjustment - Investment</v>
      </c>
      <c r="BY20" s="32" t="str">
        <f t="shared" si="10"/>
        <v>50% industrial high temperature application (&gt;500°C without glass)-Calorific value adjustment - Investment</v>
      </c>
      <c r="BZ20" s="32">
        <f t="shared" si="11"/>
        <v>0.69635082944347593</v>
      </c>
      <c r="CA20" s="32">
        <f t="shared" si="12"/>
        <v>3.7843099814671044</v>
      </c>
    </row>
    <row r="21" spans="1:79" ht="15.75" thickBot="1" x14ac:dyDescent="0.3">
      <c r="A21" s="32">
        <f t="shared" si="2"/>
        <v>18</v>
      </c>
      <c r="B21" s="58"/>
      <c r="C21" s="55"/>
      <c r="D21" s="56"/>
      <c r="E21" s="106"/>
      <c r="F21" s="103" t="s">
        <v>33</v>
      </c>
      <c r="G21" s="108">
        <v>5.270694891671595</v>
      </c>
      <c r="H21" s="110" t="s">
        <v>85</v>
      </c>
      <c r="I21" s="42">
        <v>6.1000332659248491</v>
      </c>
      <c r="J21" s="30">
        <v>15.408169721623747</v>
      </c>
      <c r="K21" s="30">
        <v>2.8113685078361095</v>
      </c>
      <c r="L21" s="30">
        <v>0.22018550374297546</v>
      </c>
      <c r="M21" s="30">
        <v>6.1687846177049686</v>
      </c>
      <c r="N21" s="30">
        <v>51.775911646377708</v>
      </c>
      <c r="O21" s="30">
        <v>1.7932361770696705</v>
      </c>
      <c r="P21" s="30">
        <v>0.10526630187698929</v>
      </c>
      <c r="Q21" s="30">
        <v>2.6860089259443032</v>
      </c>
      <c r="R21" s="30">
        <v>20.418897354704356</v>
      </c>
      <c r="S21" s="30">
        <v>0.97872439007816725</v>
      </c>
      <c r="T21" s="30">
        <v>19.115008209414256</v>
      </c>
      <c r="U21" s="30">
        <v>1.1960485969578341</v>
      </c>
      <c r="V21" s="30">
        <v>6.1079682966033699</v>
      </c>
      <c r="W21" s="30">
        <v>1.6643591307144945</v>
      </c>
      <c r="X21" s="30">
        <v>20.292410201913075</v>
      </c>
      <c r="Y21" s="30">
        <v>0.83259246080906169</v>
      </c>
      <c r="Z21" s="30">
        <v>0.824549618079083</v>
      </c>
      <c r="AA21" s="30">
        <v>0.19025246590955627</v>
      </c>
      <c r="AB21" s="30">
        <v>3.1898769791569204E-3</v>
      </c>
      <c r="AC21" s="30">
        <v>15.522800893628654</v>
      </c>
      <c r="AD21" s="30">
        <v>12.406966680804643</v>
      </c>
      <c r="AE21" s="30">
        <v>3.8590325541284756</v>
      </c>
      <c r="AF21" s="30">
        <v>8.8879493138408705</v>
      </c>
      <c r="AG21" s="30">
        <v>1.6340193226864552</v>
      </c>
      <c r="AH21" s="30">
        <v>1.3704535371220372</v>
      </c>
      <c r="AI21" s="30">
        <v>3.8195137395861485</v>
      </c>
      <c r="AJ21" s="32" t="s">
        <v>77</v>
      </c>
      <c r="AK21" s="42">
        <f t="shared" si="96"/>
        <v>32.151414173736896</v>
      </c>
      <c r="AL21" s="30">
        <f t="shared" si="97"/>
        <v>81.211761441771216</v>
      </c>
      <c r="AM21" s="30">
        <f t="shared" si="98"/>
        <v>14.817865632858176</v>
      </c>
      <c r="AN21" s="30">
        <f t="shared" si="99"/>
        <v>1.1605306097982377</v>
      </c>
      <c r="AO21" s="30">
        <f t="shared" si="100"/>
        <v>32.513781572359889</v>
      </c>
      <c r="AP21" s="30">
        <f t="shared" si="101"/>
        <v>272.89503302620284</v>
      </c>
      <c r="AQ21" s="30">
        <f t="shared" si="102"/>
        <v>9.4516007580418115</v>
      </c>
      <c r="AR21" s="30">
        <f t="shared" si="103"/>
        <v>0.55482655956820748</v>
      </c>
      <c r="AS21" s="30">
        <f t="shared" si="104"/>
        <v>14.157133524958946</v>
      </c>
      <c r="AT21" s="30">
        <f t="shared" si="105"/>
        <v>107.62177798100689</v>
      </c>
      <c r="AU21" s="30">
        <f t="shared" si="106"/>
        <v>5.1585576431393934</v>
      </c>
      <c r="AV21" s="30">
        <f t="shared" si="107"/>
        <v>100.74937612362032</v>
      </c>
      <c r="AW21" s="30">
        <f t="shared" si="108"/>
        <v>6.3040072301766346</v>
      </c>
      <c r="AX21" s="30">
        <f t="shared" si="109"/>
        <v>32.193237299399435</v>
      </c>
      <c r="AY21" s="30">
        <f t="shared" si="110"/>
        <v>8.7723291681638624</v>
      </c>
      <c r="AZ21" s="30">
        <f t="shared" si="111"/>
        <v>106.95510279092781</v>
      </c>
      <c r="BA21" s="30">
        <f t="shared" si="112"/>
        <v>4.3883408300306037</v>
      </c>
      <c r="BB21" s="30">
        <f t="shared" si="113"/>
        <v>4.3459494599391872</v>
      </c>
      <c r="BC21" s="30">
        <f t="shared" si="114"/>
        <v>1.0027627001974224</v>
      </c>
      <c r="BD21" s="30">
        <f t="shared" si="115"/>
        <v>1.6812868299103199E-2</v>
      </c>
      <c r="BE21" s="30">
        <f t="shared" si="116"/>
        <v>81.815947374483812</v>
      </c>
      <c r="BF21" s="30">
        <f t="shared" si="117"/>
        <v>65.393335905656713</v>
      </c>
      <c r="BG21" s="30">
        <f t="shared" si="118"/>
        <v>20.339783169839343</v>
      </c>
      <c r="BH21" s="30">
        <f t="shared" si="119"/>
        <v>46.845669045897132</v>
      </c>
      <c r="BI21" s="30">
        <f t="shared" si="120"/>
        <v>8.6124172969761794</v>
      </c>
      <c r="BJ21" s="30">
        <f t="shared" si="121"/>
        <v>7.2232424573823897</v>
      </c>
      <c r="BK21" s="30">
        <f t="shared" si="122"/>
        <v>20.131491555906184</v>
      </c>
      <c r="BL21" s="32" t="s">
        <v>233</v>
      </c>
      <c r="BQ21" s="32">
        <f t="shared" si="4"/>
        <v>1</v>
      </c>
      <c r="BR21" s="32">
        <f t="shared" si="5"/>
        <v>18</v>
      </c>
      <c r="BS21" s="32" t="str">
        <f t="shared" ca="1" si="6"/>
        <v>AT</v>
      </c>
      <c r="BT21" s="32" t="str">
        <f t="shared" si="13"/>
        <v>from 5 to 10%</v>
      </c>
      <c r="BU21" s="32" t="str">
        <f t="shared" si="14"/>
        <v>TSO</v>
      </c>
      <c r="BV21" s="32" t="str">
        <f t="shared" si="7"/>
        <v>Industrie</v>
      </c>
      <c r="BW21" s="32" t="str">
        <f t="shared" si="8"/>
        <v>50% industrial high temperature application (&gt;500°C without glass)</v>
      </c>
      <c r="BX21" s="32" t="str">
        <f t="shared" si="9"/>
        <v xml:space="preserve">Calorific value adjustment - LPG demand </v>
      </c>
      <c r="BY21" s="32" t="str">
        <f t="shared" si="10"/>
        <v xml:space="preserve">50% industrial high temperature application (&gt;500°C without glass)-Calorific value adjustment - LPG demand </v>
      </c>
      <c r="BZ21" s="32">
        <f t="shared" si="11"/>
        <v>6.1000332659248491</v>
      </c>
      <c r="CA21" s="32">
        <f t="shared" si="12"/>
        <v>32.151414173736896</v>
      </c>
    </row>
    <row r="22" spans="1:79" ht="30.75" thickBot="1" x14ac:dyDescent="0.3">
      <c r="A22" s="32">
        <f t="shared" si="2"/>
        <v>19</v>
      </c>
      <c r="B22" s="58"/>
      <c r="C22" s="55" t="s">
        <v>2</v>
      </c>
      <c r="D22" s="56" t="s">
        <v>17</v>
      </c>
      <c r="E22" s="105" t="s">
        <v>167</v>
      </c>
      <c r="F22" s="114" t="s">
        <v>34</v>
      </c>
      <c r="G22" s="108">
        <v>153.03503994906231</v>
      </c>
      <c r="H22" s="110" t="s">
        <v>253</v>
      </c>
      <c r="I22" s="42">
        <v>0.11187119998912574</v>
      </c>
      <c r="J22" s="30">
        <v>0.16611228880074305</v>
      </c>
      <c r="K22" s="30">
        <v>2.846759390063084E-2</v>
      </c>
      <c r="L22" s="30">
        <v>0</v>
      </c>
      <c r="M22" s="30">
        <v>5.7565905066608282E-2</v>
      </c>
      <c r="N22" s="30">
        <v>0.92678889983246071</v>
      </c>
      <c r="O22" s="30">
        <v>1.8866337189732952E-2</v>
      </c>
      <c r="P22" s="30">
        <v>1.5118806692234513E-3</v>
      </c>
      <c r="Q22" s="30">
        <v>4.351438396854216E-2</v>
      </c>
      <c r="R22" s="30">
        <v>0.15476613647477647</v>
      </c>
      <c r="S22" s="30">
        <v>1.4793047110020698E-2</v>
      </c>
      <c r="T22" s="30">
        <v>0.25436881328565808</v>
      </c>
      <c r="U22" s="30">
        <v>1.5722617583283478E-2</v>
      </c>
      <c r="V22" s="30">
        <v>7.0008760442473741E-2</v>
      </c>
      <c r="W22" s="30">
        <v>3.0158146389078145E-2</v>
      </c>
      <c r="X22" s="30">
        <v>0.37036303342394372</v>
      </c>
      <c r="Y22" s="30">
        <v>2.1937466682100139E-2</v>
      </c>
      <c r="Z22" s="30">
        <v>2.6815795063832291E-3</v>
      </c>
      <c r="AA22" s="30">
        <v>1.4678774944292955E-2</v>
      </c>
      <c r="AB22" s="30">
        <v>0</v>
      </c>
      <c r="AC22" s="30">
        <v>0.4693128085058107</v>
      </c>
      <c r="AD22" s="30">
        <v>0.16083742849723881</v>
      </c>
      <c r="AE22" s="30">
        <v>1.3878415381080939E-2</v>
      </c>
      <c r="AF22" s="30">
        <v>7.8091880858450036E-2</v>
      </c>
      <c r="AG22" s="30">
        <v>6.2356417502408834E-3</v>
      </c>
      <c r="AH22" s="30">
        <v>8.5356787131764585E-3</v>
      </c>
      <c r="AI22" s="30">
        <v>4.6724531625824198E-2</v>
      </c>
      <c r="AJ22" s="32" t="s">
        <v>92</v>
      </c>
      <c r="AK22" s="41">
        <f t="shared" si="96"/>
        <v>17.120213559485396</v>
      </c>
      <c r="AL22" s="38">
        <f t="shared" si="97"/>
        <v>25.421000752651889</v>
      </c>
      <c r="AM22" s="38">
        <f t="shared" si="98"/>
        <v>4.3565393698367227</v>
      </c>
      <c r="AN22" s="38">
        <f t="shared" si="99"/>
        <v>0</v>
      </c>
      <c r="AO22" s="38">
        <f t="shared" si="100"/>
        <v>8.809600581572326</v>
      </c>
      <c r="AP22" s="38">
        <f t="shared" si="101"/>
        <v>141.83117631020812</v>
      </c>
      <c r="AQ22" s="38">
        <f t="shared" si="102"/>
        <v>2.8872106655232623</v>
      </c>
      <c r="AR22" s="38">
        <f t="shared" si="103"/>
        <v>0.23137071861282593</v>
      </c>
      <c r="AS22" s="38">
        <f t="shared" si="104"/>
        <v>6.6592254889846858</v>
      </c>
      <c r="AT22" s="38">
        <f t="shared" si="105"/>
        <v>23.684641878179445</v>
      </c>
      <c r="AU22" s="38">
        <f t="shared" si="106"/>
        <v>2.2638545554503784</v>
      </c>
      <c r="AV22" s="38">
        <f t="shared" si="107"/>
        <v>38.927341502966257</v>
      </c>
      <c r="AW22" s="38">
        <f t="shared" si="108"/>
        <v>2.4061114099616168</v>
      </c>
      <c r="AX22" s="38">
        <f t="shared" si="109"/>
        <v>10.713793451098303</v>
      </c>
      <c r="AY22" s="38">
        <f t="shared" si="110"/>
        <v>4.6152531374422434</v>
      </c>
      <c r="AZ22" s="38">
        <f t="shared" si="111"/>
        <v>56.678521615689128</v>
      </c>
      <c r="BA22" s="38">
        <f t="shared" si="112"/>
        <v>3.3572010900764182</v>
      </c>
      <c r="BB22" s="38">
        <f t="shared" si="113"/>
        <v>0.41037562688594426</v>
      </c>
      <c r="BC22" s="38">
        <f t="shared" si="114"/>
        <v>2.2463669100031671</v>
      </c>
      <c r="BD22" s="38">
        <f t="shared" si="115"/>
        <v>0</v>
      </c>
      <c r="BE22" s="38">
        <f t="shared" si="116"/>
        <v>71.821304398293364</v>
      </c>
      <c r="BF22" s="38">
        <f t="shared" si="117"/>
        <v>24.613762295379395</v>
      </c>
      <c r="BG22" s="38">
        <f t="shared" si="118"/>
        <v>2.1238838522734023</v>
      </c>
      <c r="BH22" s="38">
        <f t="shared" si="119"/>
        <v>11.950794106870315</v>
      </c>
      <c r="BI22" s="38">
        <f t="shared" si="120"/>
        <v>0.95427168435615439</v>
      </c>
      <c r="BJ22" s="38">
        <f t="shared" si="121"/>
        <v>1.3062579328633201</v>
      </c>
      <c r="BK22" s="38">
        <f t="shared" si="122"/>
        <v>7.1504905639592318</v>
      </c>
      <c r="BL22" s="32" t="s">
        <v>233</v>
      </c>
      <c r="BQ22" s="32">
        <f t="shared" si="4"/>
        <v>1</v>
      </c>
      <c r="BR22" s="32">
        <f t="shared" si="5"/>
        <v>19</v>
      </c>
      <c r="BS22" s="32" t="str">
        <f t="shared" ca="1" si="6"/>
        <v>AT</v>
      </c>
      <c r="BT22" s="32" t="str">
        <f t="shared" ref="BT22:BT54" si="123">IF(B22="",BT21,B22)</f>
        <v>from 5 to 10%</v>
      </c>
      <c r="BU22" s="32" t="str">
        <f t="shared" si="14"/>
        <v>TSO</v>
      </c>
      <c r="BV22" s="32" t="str">
        <f t="shared" si="7"/>
        <v>Transmission</v>
      </c>
      <c r="BW22" s="32" t="str">
        <f t="shared" si="8"/>
        <v>Instalation of higher gas turbine capacities for compressors - inkl. transit and storage</v>
      </c>
      <c r="BX22" s="32" t="str">
        <f t="shared" si="9"/>
        <v>Investment +30% of excisting capacity</v>
      </c>
      <c r="BY22" s="32" t="str">
        <f t="shared" si="10"/>
        <v>Instalation of higher gas turbine capacities for compressors - inkl. transit and storage-Investment +30% of excisting capacity</v>
      </c>
      <c r="BZ22" s="32">
        <f t="shared" si="11"/>
        <v>0.11187119998912574</v>
      </c>
      <c r="CA22" s="32">
        <f t="shared" si="12"/>
        <v>17.120213559485396</v>
      </c>
    </row>
    <row r="23" spans="1:79" ht="15.75" thickBot="1" x14ac:dyDescent="0.3">
      <c r="A23" s="32">
        <f t="shared" si="2"/>
        <v>20</v>
      </c>
      <c r="B23" s="58"/>
      <c r="C23" s="55"/>
      <c r="D23" s="56"/>
      <c r="E23" s="106"/>
      <c r="F23" s="103" t="s">
        <v>35</v>
      </c>
      <c r="G23" s="108">
        <v>28.024887431206164</v>
      </c>
      <c r="H23" s="110" t="s">
        <v>86</v>
      </c>
      <c r="I23" s="42">
        <v>0.23750098282090509</v>
      </c>
      <c r="J23" s="30">
        <v>0.30717620037490978</v>
      </c>
      <c r="K23" s="30">
        <v>6.1367853569631398E-2</v>
      </c>
      <c r="L23" s="30">
        <v>0</v>
      </c>
      <c r="M23" s="30">
        <v>0.11099686192919986</v>
      </c>
      <c r="N23" s="30">
        <v>1.6532009866578286</v>
      </c>
      <c r="O23" s="30">
        <v>3.7588001350655223E-2</v>
      </c>
      <c r="P23" s="30">
        <v>2.7724506559900944E-3</v>
      </c>
      <c r="Q23" s="30">
        <v>7.9795637866416233E-2</v>
      </c>
      <c r="R23" s="30">
        <v>0.30905328539760291</v>
      </c>
      <c r="S23" s="30">
        <v>2.7127136419658568E-2</v>
      </c>
      <c r="T23" s="30">
        <v>0.51076574479593229</v>
      </c>
      <c r="U23" s="30">
        <v>3.0864653667464565E-2</v>
      </c>
      <c r="V23" s="30">
        <v>0.16345809387255092</v>
      </c>
      <c r="W23" s="30">
        <v>5.5303288441931532E-2</v>
      </c>
      <c r="X23" s="30">
        <v>0.78226957497186389</v>
      </c>
      <c r="Y23" s="30">
        <v>4.0228402367753449E-2</v>
      </c>
      <c r="Z23" s="30">
        <v>4.9174164422516164E-3</v>
      </c>
      <c r="AA23" s="30">
        <v>3.8804700335934285E-2</v>
      </c>
      <c r="AB23" s="30">
        <v>0</v>
      </c>
      <c r="AC23" s="30">
        <v>0.89593208696488869</v>
      </c>
      <c r="AD23" s="30">
        <v>0.30724774860694154</v>
      </c>
      <c r="AE23" s="30">
        <v>2.6701380547127652E-2</v>
      </c>
      <c r="AF23" s="30">
        <v>0.16495181838534345</v>
      </c>
      <c r="AG23" s="30">
        <v>1.1171183372552901E-2</v>
      </c>
      <c r="AH23" s="30">
        <v>1.5652523727168036E-2</v>
      </c>
      <c r="AI23" s="30">
        <v>9.0745341361654436E-2</v>
      </c>
      <c r="AJ23" s="32" t="s">
        <v>89</v>
      </c>
      <c r="AK23" s="41">
        <f t="shared" si="96"/>
        <v>6.6559383083566939</v>
      </c>
      <c r="AL23" s="38">
        <f t="shared" si="97"/>
        <v>8.6085784370524756</v>
      </c>
      <c r="AM23" s="38">
        <f t="shared" si="98"/>
        <v>1.7198271881836633</v>
      </c>
      <c r="AN23" s="38">
        <f t="shared" si="99"/>
        <v>0</v>
      </c>
      <c r="AO23" s="38">
        <f t="shared" si="100"/>
        <v>3.1106745607829591</v>
      </c>
      <c r="AP23" s="38">
        <f t="shared" si="101"/>
        <v>46.330771552244606</v>
      </c>
      <c r="AQ23" s="38">
        <f t="shared" si="102"/>
        <v>1.0533995066161379</v>
      </c>
      <c r="AR23" s="38">
        <f t="shared" si="103"/>
        <v>7.7697617542696079E-2</v>
      </c>
      <c r="AS23" s="38">
        <f t="shared" si="104"/>
        <v>2.236263768707607</v>
      </c>
      <c r="AT23" s="38">
        <f t="shared" si="105"/>
        <v>8.6611835335122525</v>
      </c>
      <c r="AU23" s="38">
        <f t="shared" si="106"/>
        <v>0.76023494449190432</v>
      </c>
      <c r="AV23" s="38">
        <f t="shared" si="107"/>
        <v>14.314152501622178</v>
      </c>
      <c r="AW23" s="38">
        <f t="shared" si="108"/>
        <v>0.86497844463385887</v>
      </c>
      <c r="AX23" s="38">
        <f t="shared" si="109"/>
        <v>4.5808946804977699</v>
      </c>
      <c r="AY23" s="38">
        <f t="shared" si="110"/>
        <v>1.549868433160656</v>
      </c>
      <c r="AZ23" s="38">
        <f t="shared" si="111"/>
        <v>21.923016779443977</v>
      </c>
      <c r="BA23" s="38">
        <f t="shared" si="112"/>
        <v>1.1273964478935579</v>
      </c>
      <c r="BB23" s="38">
        <f t="shared" si="113"/>
        <v>0.13781004224646384</v>
      </c>
      <c r="BC23" s="38">
        <f t="shared" si="114"/>
        <v>1.0874973587162464</v>
      </c>
      <c r="BD23" s="38">
        <f t="shared" si="115"/>
        <v>0</v>
      </c>
      <c r="BE23" s="38">
        <f t="shared" si="116"/>
        <v>25.108395883196618</v>
      </c>
      <c r="BF23" s="38">
        <f t="shared" si="117"/>
        <v>8.6105835682010667</v>
      </c>
      <c r="BG23" s="38">
        <f t="shared" si="118"/>
        <v>0.74830318409105046</v>
      </c>
      <c r="BH23" s="38">
        <f t="shared" si="119"/>
        <v>4.6227561418220136</v>
      </c>
      <c r="BI23" s="38">
        <f t="shared" si="120"/>
        <v>0.31307115648915707</v>
      </c>
      <c r="BJ23" s="38">
        <f t="shared" si="121"/>
        <v>0.43866021546816775</v>
      </c>
      <c r="BK23" s="38">
        <f t="shared" si="122"/>
        <v>2.5431279765667423</v>
      </c>
      <c r="BL23" s="32" t="s">
        <v>233</v>
      </c>
      <c r="BQ23" s="32">
        <f t="shared" si="4"/>
        <v>1</v>
      </c>
      <c r="BR23" s="32">
        <f t="shared" si="5"/>
        <v>20</v>
      </c>
      <c r="BS23" s="32" t="str">
        <f t="shared" ca="1" si="6"/>
        <v>AT</v>
      </c>
      <c r="BT23" s="32" t="str">
        <f t="shared" si="123"/>
        <v>from 5 to 10%</v>
      </c>
      <c r="BU23" s="32" t="str">
        <f t="shared" si="14"/>
        <v>TSO</v>
      </c>
      <c r="BV23" s="32" t="str">
        <f t="shared" si="7"/>
        <v>Transmission</v>
      </c>
      <c r="BW23" s="32" t="str">
        <f t="shared" si="8"/>
        <v>Instalation of higher gas turbine capacities for compressors - inkl. transit and storage</v>
      </c>
      <c r="BX23" s="32" t="str">
        <f t="shared" si="9"/>
        <v>Gas demand +30% of excisting transport losses</v>
      </c>
      <c r="BY23" s="32" t="str">
        <f t="shared" si="10"/>
        <v>Instalation of higher gas turbine capacities for compressors - inkl. transit and storage-Gas demand +30% of excisting transport losses</v>
      </c>
      <c r="BZ23" s="32">
        <f t="shared" si="11"/>
        <v>0.23750098282090509</v>
      </c>
      <c r="CA23" s="32">
        <f t="shared" si="12"/>
        <v>6.6559383083566939</v>
      </c>
    </row>
    <row r="24" spans="1:79" ht="15.75" thickBot="1" x14ac:dyDescent="0.3">
      <c r="A24" s="32">
        <f t="shared" si="2"/>
        <v>21</v>
      </c>
      <c r="B24" s="58"/>
      <c r="C24" s="55" t="s">
        <v>2</v>
      </c>
      <c r="D24" s="61" t="s">
        <v>14</v>
      </c>
      <c r="E24" s="62" t="s">
        <v>49</v>
      </c>
      <c r="F24" s="103" t="s">
        <v>42</v>
      </c>
      <c r="G24" s="108">
        <v>-28.024887431206164</v>
      </c>
      <c r="H24" s="110" t="s">
        <v>86</v>
      </c>
      <c r="I24" s="42">
        <v>1.5367976855039469E-3</v>
      </c>
      <c r="J24" s="30">
        <v>1.5000435928286279E-4</v>
      </c>
      <c r="K24" s="30">
        <v>2.9479931962203706E-4</v>
      </c>
      <c r="L24" s="30">
        <v>0</v>
      </c>
      <c r="M24" s="30">
        <v>7.0962962428760049E-4</v>
      </c>
      <c r="N24" s="30">
        <v>4.4999999999999997E-3</v>
      </c>
      <c r="O24" s="30">
        <v>1.7243010515145382E-4</v>
      </c>
      <c r="P24" s="30">
        <v>0</v>
      </c>
      <c r="Q24" s="30">
        <v>0</v>
      </c>
      <c r="R24" s="30">
        <v>5.3285518625860006E-4</v>
      </c>
      <c r="S24" s="30">
        <v>0</v>
      </c>
      <c r="T24" s="30">
        <v>2.2866095061450987E-3</v>
      </c>
      <c r="U24" s="30">
        <v>1.0690266565536492E-4</v>
      </c>
      <c r="V24" s="30">
        <v>1.125101853308663E-3</v>
      </c>
      <c r="W24" s="30">
        <v>0</v>
      </c>
      <c r="X24" s="30">
        <v>4.4751507514510314E-3</v>
      </c>
      <c r="Y24" s="30">
        <v>0</v>
      </c>
      <c r="Z24" s="30">
        <v>0</v>
      </c>
      <c r="AA24" s="30">
        <v>4.0245356522737114E-4</v>
      </c>
      <c r="AB24" s="30">
        <v>0</v>
      </c>
      <c r="AC24" s="30">
        <v>2.1794801999726709E-3</v>
      </c>
      <c r="AD24" s="30">
        <v>7.7522222026776334E-4</v>
      </c>
      <c r="AE24" s="30">
        <v>5.949313572926355E-5</v>
      </c>
      <c r="AF24" s="30">
        <v>7.6878046538732378E-4</v>
      </c>
      <c r="AG24" s="30">
        <v>1.6164801584701864E-6</v>
      </c>
      <c r="AH24" s="30">
        <v>0</v>
      </c>
      <c r="AI24" s="30">
        <v>6.5314630716463461E-4</v>
      </c>
      <c r="AJ24" s="32" t="s">
        <v>93</v>
      </c>
      <c r="AK24" s="42">
        <f t="shared" si="96"/>
        <v>-4.3068582140786286E-2</v>
      </c>
      <c r="AL24" s="30">
        <f t="shared" si="97"/>
        <v>-4.2038552830924352E-3</v>
      </c>
      <c r="AM24" s="30">
        <f t="shared" si="98"/>
        <v>-8.2617177472037555E-3</v>
      </c>
      <c r="AN24" s="30">
        <f t="shared" si="99"/>
        <v>0</v>
      </c>
      <c r="AO24" s="30">
        <f t="shared" si="100"/>
        <v>-1.9887290338509129E-2</v>
      </c>
      <c r="AP24" s="30">
        <f t="shared" si="101"/>
        <v>-0.12611199344042773</v>
      </c>
      <c r="AQ24" s="30">
        <f t="shared" si="102"/>
        <v>-4.8323342866205352E-3</v>
      </c>
      <c r="AR24" s="30">
        <f t="shared" si="103"/>
        <v>0</v>
      </c>
      <c r="AS24" s="30">
        <f t="shared" si="104"/>
        <v>0</v>
      </c>
      <c r="AT24" s="30">
        <f t="shared" si="105"/>
        <v>-1.4933206612031661E-2</v>
      </c>
      <c r="AU24" s="30">
        <f t="shared" si="106"/>
        <v>0</v>
      </c>
      <c r="AV24" s="30">
        <f t="shared" si="107"/>
        <v>-6.4081974008842316E-2</v>
      </c>
      <c r="AW24" s="30">
        <f t="shared" si="108"/>
        <v>-2.9959351710874714E-3</v>
      </c>
      <c r="AX24" s="30">
        <f t="shared" si="109"/>
        <v>-3.1530852787616713E-2</v>
      </c>
      <c r="AY24" s="30">
        <f t="shared" si="110"/>
        <v>0</v>
      </c>
      <c r="AZ24" s="30">
        <f t="shared" si="111"/>
        <v>-0.12541559604709282</v>
      </c>
      <c r="BA24" s="30">
        <f t="shared" si="112"/>
        <v>0</v>
      </c>
      <c r="BB24" s="30">
        <f t="shared" si="113"/>
        <v>0</v>
      </c>
      <c r="BC24" s="30">
        <f t="shared" si="114"/>
        <v>-1.1278715861784663E-2</v>
      </c>
      <c r="BD24" s="30">
        <f t="shared" si="115"/>
        <v>0</v>
      </c>
      <c r="BE24" s="30">
        <f t="shared" si="116"/>
        <v>-6.1079687262776801E-2</v>
      </c>
      <c r="BF24" s="30">
        <f t="shared" si="117"/>
        <v>-2.1725515457173775E-2</v>
      </c>
      <c r="BG24" s="30">
        <f t="shared" si="118"/>
        <v>-1.6672884317420805E-3</v>
      </c>
      <c r="BH24" s="30">
        <f t="shared" si="119"/>
        <v>-2.1544986001790035E-2</v>
      </c>
      <c r="BI24" s="30">
        <f t="shared" si="120"/>
        <v>-4.5301674475905274E-5</v>
      </c>
      <c r="BJ24" s="30">
        <f t="shared" si="121"/>
        <v>0</v>
      </c>
      <c r="BK24" s="30">
        <f t="shared" si="122"/>
        <v>-1.830435173439689E-2</v>
      </c>
      <c r="BL24" s="32" t="s">
        <v>233</v>
      </c>
      <c r="BQ24" s="32">
        <f t="shared" si="4"/>
        <v>1</v>
      </c>
      <c r="BR24" s="32">
        <f t="shared" si="5"/>
        <v>21</v>
      </c>
      <c r="BS24" s="32" t="str">
        <f t="shared" ca="1" si="6"/>
        <v>AT</v>
      </c>
      <c r="BT24" s="32" t="str">
        <f t="shared" si="123"/>
        <v>from 5 to 10%</v>
      </c>
      <c r="BU24" s="32" t="str">
        <f t="shared" si="14"/>
        <v>TSO</v>
      </c>
      <c r="BV24" s="32" t="str">
        <f t="shared" si="7"/>
        <v>Storage</v>
      </c>
      <c r="BW24" s="32" t="str">
        <f t="shared" si="8"/>
        <v>Gas pressure regulator storage withdrawal</v>
      </c>
      <c r="BX24" s="32" t="str">
        <f t="shared" si="9"/>
        <v xml:space="preserve">  +3% less energy required</v>
      </c>
      <c r="BY24" s="32" t="str">
        <f t="shared" si="10"/>
        <v>Gas pressure regulator storage withdrawal-  +3% less energy required</v>
      </c>
      <c r="BZ24" s="32">
        <f t="shared" si="11"/>
        <v>1.5367976855039469E-3</v>
      </c>
      <c r="CA24" s="32">
        <f t="shared" si="12"/>
        <v>-4.3068582140786286E-2</v>
      </c>
    </row>
    <row r="25" spans="1:79" ht="15.75" thickBot="1" x14ac:dyDescent="0.3">
      <c r="A25" s="32">
        <f t="shared" si="2"/>
        <v>22</v>
      </c>
      <c r="B25" s="58"/>
      <c r="C25" s="55"/>
      <c r="D25" s="56"/>
      <c r="E25" s="56" t="s">
        <v>50</v>
      </c>
      <c r="F25" s="103" t="s">
        <v>51</v>
      </c>
      <c r="G25" s="103">
        <v>50</v>
      </c>
      <c r="H25" s="110" t="s">
        <v>87</v>
      </c>
      <c r="I25" s="42">
        <v>0.13036123036649214</v>
      </c>
      <c r="J25" s="30">
        <v>1.2724350785340314E-2</v>
      </c>
      <c r="K25" s="30">
        <v>2.5006806282722512E-2</v>
      </c>
      <c r="L25" s="30">
        <v>0</v>
      </c>
      <c r="M25" s="30">
        <v>6.0195425721446122E-2</v>
      </c>
      <c r="N25" s="30">
        <v>0.38171943007374337</v>
      </c>
      <c r="O25" s="30">
        <v>1.4626649214659684E-2</v>
      </c>
      <c r="P25" s="30">
        <v>0</v>
      </c>
      <c r="Q25" s="30">
        <v>0</v>
      </c>
      <c r="R25" s="30">
        <v>4.5200261780104715E-2</v>
      </c>
      <c r="S25" s="30">
        <v>0</v>
      </c>
      <c r="T25" s="30">
        <v>0.19396517277486913</v>
      </c>
      <c r="U25" s="30">
        <v>9.0681832460732976E-3</v>
      </c>
      <c r="V25" s="30">
        <v>9.543849738219895E-2</v>
      </c>
      <c r="W25" s="30">
        <v>0</v>
      </c>
      <c r="X25" s="30">
        <v>0.37961155429732713</v>
      </c>
      <c r="Y25" s="30">
        <v>0</v>
      </c>
      <c r="Z25" s="30">
        <v>0</v>
      </c>
      <c r="AA25" s="30">
        <v>3.4138743455497382E-2</v>
      </c>
      <c r="AB25" s="30">
        <v>0</v>
      </c>
      <c r="AC25" s="30">
        <v>0.18487776439790574</v>
      </c>
      <c r="AD25" s="30">
        <v>6.5759418689136109E-2</v>
      </c>
      <c r="AE25" s="30">
        <v>5.046596858638743E-3</v>
      </c>
      <c r="AF25" s="30">
        <v>6.5212986910994752E-2</v>
      </c>
      <c r="AG25" s="30">
        <v>1.3712041884816754E-4</v>
      </c>
      <c r="AH25" s="30">
        <v>0</v>
      </c>
      <c r="AI25" s="30">
        <v>5.5404141361256543E-2</v>
      </c>
      <c r="AJ25" s="32" t="s">
        <v>91</v>
      </c>
      <c r="AK25" s="42">
        <f t="shared" si="96"/>
        <v>6.5180615183246067</v>
      </c>
      <c r="AL25" s="30">
        <f t="shared" si="97"/>
        <v>0.63621753926701574</v>
      </c>
      <c r="AM25" s="30">
        <f t="shared" si="98"/>
        <v>1.2503403141361256</v>
      </c>
      <c r="AN25" s="30">
        <f t="shared" si="99"/>
        <v>0</v>
      </c>
      <c r="AO25" s="30">
        <f t="shared" si="100"/>
        <v>3.009771286072306</v>
      </c>
      <c r="AP25" s="30">
        <f t="shared" si="101"/>
        <v>19.085971503687169</v>
      </c>
      <c r="AQ25" s="30">
        <f t="shared" si="102"/>
        <v>0.73133246073298419</v>
      </c>
      <c r="AR25" s="30">
        <f t="shared" si="103"/>
        <v>0</v>
      </c>
      <c r="AS25" s="30">
        <f t="shared" si="104"/>
        <v>0</v>
      </c>
      <c r="AT25" s="30">
        <f t="shared" si="105"/>
        <v>2.2600130890052359</v>
      </c>
      <c r="AU25" s="30">
        <f t="shared" si="106"/>
        <v>0</v>
      </c>
      <c r="AV25" s="30">
        <f t="shared" si="107"/>
        <v>9.6982586387434573</v>
      </c>
      <c r="AW25" s="30">
        <f t="shared" si="108"/>
        <v>0.4534091623036649</v>
      </c>
      <c r="AX25" s="30">
        <f t="shared" si="109"/>
        <v>4.7719248691099478</v>
      </c>
      <c r="AY25" s="30">
        <f t="shared" si="110"/>
        <v>0</v>
      </c>
      <c r="AZ25" s="30">
        <f t="shared" si="111"/>
        <v>18.980577714866357</v>
      </c>
      <c r="BA25" s="30">
        <f t="shared" si="112"/>
        <v>0</v>
      </c>
      <c r="BB25" s="30">
        <f t="shared" si="113"/>
        <v>0</v>
      </c>
      <c r="BC25" s="30">
        <f t="shared" si="114"/>
        <v>1.706937172774869</v>
      </c>
      <c r="BD25" s="30">
        <f t="shared" si="115"/>
        <v>0</v>
      </c>
      <c r="BE25" s="30">
        <f t="shared" si="116"/>
        <v>9.2438882198952861</v>
      </c>
      <c r="BF25" s="30">
        <f t="shared" si="117"/>
        <v>3.2879709344568053</v>
      </c>
      <c r="BG25" s="30">
        <f t="shared" si="118"/>
        <v>0.25232984293193716</v>
      </c>
      <c r="BH25" s="30">
        <f t="shared" si="119"/>
        <v>3.2606493455497376</v>
      </c>
      <c r="BI25" s="30">
        <f t="shared" si="120"/>
        <v>6.856020942408377E-3</v>
      </c>
      <c r="BJ25" s="30">
        <f t="shared" si="121"/>
        <v>0</v>
      </c>
      <c r="BK25" s="30">
        <f t="shared" si="122"/>
        <v>2.770207068062827</v>
      </c>
      <c r="BL25" s="32" t="s">
        <v>233</v>
      </c>
      <c r="BQ25" s="32">
        <f t="shared" si="4"/>
        <v>1</v>
      </c>
      <c r="BR25" s="32">
        <f t="shared" si="5"/>
        <v>22</v>
      </c>
      <c r="BS25" s="32" t="str">
        <f t="shared" ca="1" si="6"/>
        <v>AT</v>
      </c>
      <c r="BT25" s="32" t="str">
        <f t="shared" si="123"/>
        <v>from 5 to 10%</v>
      </c>
      <c r="BU25" s="32" t="str">
        <f t="shared" si="14"/>
        <v>TSO</v>
      </c>
      <c r="BV25" s="32" t="str">
        <f t="shared" si="7"/>
        <v>Storage</v>
      </c>
      <c r="BW25" s="32" t="str">
        <f t="shared" si="8"/>
        <v>H2 losses by drying</v>
      </c>
      <c r="BX25" s="32" t="str">
        <f t="shared" si="9"/>
        <v xml:space="preserve">  5% of H2</v>
      </c>
      <c r="BY25" s="32" t="str">
        <f t="shared" si="10"/>
        <v>H2 losses by drying-  5% of H2</v>
      </c>
      <c r="BZ25" s="32">
        <f t="shared" si="11"/>
        <v>0.13036123036649214</v>
      </c>
      <c r="CA25" s="32">
        <f t="shared" si="12"/>
        <v>6.5180615183246067</v>
      </c>
    </row>
    <row r="26" spans="1:79" ht="15.75" thickBot="1" x14ac:dyDescent="0.3">
      <c r="A26" s="32">
        <f t="shared" si="2"/>
        <v>23</v>
      </c>
      <c r="B26" s="58"/>
      <c r="C26" s="55" t="s">
        <v>2</v>
      </c>
      <c r="D26" s="56" t="s">
        <v>17</v>
      </c>
      <c r="E26" s="56" t="s">
        <v>48</v>
      </c>
      <c r="F26" s="103" t="s">
        <v>42</v>
      </c>
      <c r="G26" s="108">
        <v>-28.024887431206164</v>
      </c>
      <c r="H26" s="110" t="s">
        <v>87</v>
      </c>
      <c r="I26" s="42">
        <v>1.7296045537882479E-3</v>
      </c>
      <c r="J26" s="30">
        <v>6.9515993234647699E-3</v>
      </c>
      <c r="K26" s="30">
        <v>1.0581146161971261E-3</v>
      </c>
      <c r="L26" s="30">
        <v>3.306221725357418E-4</v>
      </c>
      <c r="M26" s="30">
        <v>1.8187452754522809E-3</v>
      </c>
      <c r="N26" s="30">
        <v>2.0222296351643979E-2</v>
      </c>
      <c r="O26" s="30">
        <v>7.7852713368154456E-4</v>
      </c>
      <c r="P26" s="30">
        <v>8.4306202815804192E-5</v>
      </c>
      <c r="Q26" s="30">
        <v>1.8911362976152344E-3</v>
      </c>
      <c r="R26" s="30">
        <v>4.8663932783609126E-3</v>
      </c>
      <c r="S26" s="30">
        <v>6.9662916770550263E-4</v>
      </c>
      <c r="T26" s="30">
        <v>7.8032480688469009E-3</v>
      </c>
      <c r="U26" s="30">
        <v>6.2539720464490018E-4</v>
      </c>
      <c r="V26" s="30">
        <v>2.3960128909243641E-3</v>
      </c>
      <c r="W26" s="30">
        <v>1.2507216675230377E-3</v>
      </c>
      <c r="X26" s="30">
        <v>1.1248846406425171E-2</v>
      </c>
      <c r="Y26" s="30">
        <v>9.3796698568768223E-4</v>
      </c>
      <c r="Z26" s="30">
        <v>1.2674534846533715E-4</v>
      </c>
      <c r="AA26" s="30">
        <v>2.5206318258073798E-4</v>
      </c>
      <c r="AB26" s="30">
        <v>1.7349383740415886E-4</v>
      </c>
      <c r="AC26" s="30">
        <v>8.4683111741615854E-3</v>
      </c>
      <c r="AD26" s="30">
        <v>6.9934739949485542E-3</v>
      </c>
      <c r="AE26" s="30">
        <v>4.901325531996327E-4</v>
      </c>
      <c r="AF26" s="30">
        <v>2.9986456917325132E-3</v>
      </c>
      <c r="AG26" s="30">
        <v>2.3612537457442227E-4</v>
      </c>
      <c r="AH26" s="30">
        <v>4.6334819667434612E-4</v>
      </c>
      <c r="AI26" s="30">
        <v>1.1593042419699039E-3</v>
      </c>
      <c r="AJ26" s="32" t="s">
        <v>94</v>
      </c>
      <c r="AK26" s="41">
        <f t="shared" si="96"/>
        <v>-4.8471972920417217E-2</v>
      </c>
      <c r="AL26" s="38">
        <f t="shared" si="97"/>
        <v>-0.19481778850694911</v>
      </c>
      <c r="AM26" s="38">
        <f t="shared" si="98"/>
        <v>-2.9653543008238373E-2</v>
      </c>
      <c r="AN26" s="38">
        <f t="shared" si="99"/>
        <v>-9.2656491675749859E-3</v>
      </c>
      <c r="AO26" s="38">
        <f t="shared" si="100"/>
        <v>-5.0970131610588221E-2</v>
      </c>
      <c r="AP26" s="38">
        <f t="shared" si="101"/>
        <v>-0.56672757885531355</v>
      </c>
      <c r="AQ26" s="38">
        <f t="shared" si="102"/>
        <v>-2.1818135283564879E-2</v>
      </c>
      <c r="AR26" s="38">
        <f t="shared" si="103"/>
        <v>-2.3626718436653487E-3</v>
      </c>
      <c r="AS26" s="38">
        <f t="shared" si="104"/>
        <v>-5.2998881857734943E-2</v>
      </c>
      <c r="AT26" s="38">
        <f t="shared" si="105"/>
        <v>-0.1363801238220429</v>
      </c>
      <c r="AU26" s="38">
        <f t="shared" si="106"/>
        <v>-1.9522954006241551E-2</v>
      </c>
      <c r="AV26" s="38">
        <f t="shared" si="107"/>
        <v>-0.21868514872721129</v>
      </c>
      <c r="AW26" s="38">
        <f t="shared" si="108"/>
        <v>-1.7526686259964331E-2</v>
      </c>
      <c r="AX26" s="38">
        <f t="shared" si="109"/>
        <v>-6.7147991551874162E-2</v>
      </c>
      <c r="AY26" s="38">
        <f t="shared" si="110"/>
        <v>-3.5051333940103596E-2</v>
      </c>
      <c r="AZ26" s="38">
        <f t="shared" si="111"/>
        <v>-0.31524765427099338</v>
      </c>
      <c r="BA26" s="38">
        <f t="shared" si="112"/>
        <v>-2.6286419188085056E-2</v>
      </c>
      <c r="BB26" s="38">
        <f t="shared" si="113"/>
        <v>-3.5520241231700722E-3</v>
      </c>
      <c r="BC26" s="38">
        <f t="shared" si="114"/>
        <v>-7.0640423173767486E-3</v>
      </c>
      <c r="BD26" s="38">
        <f t="shared" si="115"/>
        <v>-4.8621452632595374E-3</v>
      </c>
      <c r="BE26" s="38">
        <f t="shared" si="116"/>
        <v>-0.23732346738830373</v>
      </c>
      <c r="BF26" s="38">
        <f t="shared" si="117"/>
        <v>-0.19599132146150089</v>
      </c>
      <c r="BG26" s="38">
        <f t="shared" si="118"/>
        <v>-1.3735909629789373E-2</v>
      </c>
      <c r="BH26" s="38">
        <f t="shared" si="119"/>
        <v>-8.4036707956875026E-2</v>
      </c>
      <c r="BI26" s="38">
        <f t="shared" si="120"/>
        <v>-6.6173870420995744E-3</v>
      </c>
      <c r="BJ26" s="38">
        <f t="shared" si="121"/>
        <v>-1.2985281053250924E-2</v>
      </c>
      <c r="BK26" s="38">
        <f t="shared" si="122"/>
        <v>-3.2489370879726351E-2</v>
      </c>
      <c r="BL26" s="32" t="s">
        <v>233</v>
      </c>
      <c r="BQ26" s="32">
        <f t="shared" si="4"/>
        <v>1</v>
      </c>
      <c r="BR26" s="32">
        <f t="shared" si="5"/>
        <v>23</v>
      </c>
      <c r="BS26" s="32" t="str">
        <f t="shared" ca="1" si="6"/>
        <v>AT</v>
      </c>
      <c r="BT26" s="32" t="str">
        <f t="shared" si="123"/>
        <v>from 5 to 10%</v>
      </c>
      <c r="BU26" s="32" t="str">
        <f t="shared" si="14"/>
        <v>TSO</v>
      </c>
      <c r="BV26" s="32" t="str">
        <f t="shared" si="7"/>
        <v>Transmission</v>
      </c>
      <c r="BW26" s="32" t="str">
        <f t="shared" si="8"/>
        <v>Gas pressure regulator &gt;40 to 16bar</v>
      </c>
      <c r="BX26" s="32" t="str">
        <f t="shared" si="9"/>
        <v xml:space="preserve">  +3% less energy required</v>
      </c>
      <c r="BY26" s="32" t="str">
        <f t="shared" si="10"/>
        <v>Gas pressure regulator &gt;40 to 16bar-  +3% less energy required</v>
      </c>
      <c r="BZ26" s="32">
        <f t="shared" si="11"/>
        <v>1.7296045537882479E-3</v>
      </c>
      <c r="CA26" s="32">
        <f t="shared" si="12"/>
        <v>-4.8471972920417217E-2</v>
      </c>
    </row>
    <row r="27" spans="1:79" s="32" customFormat="1" ht="30.75" thickBot="1" x14ac:dyDescent="0.3">
      <c r="A27" s="32">
        <f t="shared" si="2"/>
        <v>24</v>
      </c>
      <c r="B27" s="58"/>
      <c r="C27" s="55" t="s">
        <v>36</v>
      </c>
      <c r="D27" s="61" t="s">
        <v>30</v>
      </c>
      <c r="E27" s="105" t="s">
        <v>175</v>
      </c>
      <c r="F27" s="103" t="s">
        <v>247</v>
      </c>
      <c r="G27" s="108">
        <v>5.4344876482613333</v>
      </c>
      <c r="H27" s="110" t="s">
        <v>252</v>
      </c>
      <c r="I27" s="42">
        <v>0.69635082944347593</v>
      </c>
      <c r="J27" s="30">
        <v>1.7589234842036241</v>
      </c>
      <c r="K27" s="30">
        <v>0.3209324780634828</v>
      </c>
      <c r="L27" s="30">
        <v>2.5135331477508616E-2</v>
      </c>
      <c r="M27" s="30">
        <v>0.70419915727225668</v>
      </c>
      <c r="N27" s="30">
        <v>5.9104921970750812</v>
      </c>
      <c r="O27" s="30">
        <v>0.20470732614950576</v>
      </c>
      <c r="P27" s="30">
        <v>1.2016701127510193E-2</v>
      </c>
      <c r="Q27" s="30">
        <v>0.30662202350962364</v>
      </c>
      <c r="R27" s="30">
        <v>2.330924355559858</v>
      </c>
      <c r="S27" s="30">
        <v>0.11172652854773599</v>
      </c>
      <c r="T27" s="30">
        <v>2.1820785627185222</v>
      </c>
      <c r="U27" s="30">
        <v>0.13653522796322307</v>
      </c>
      <c r="V27" s="30">
        <v>0.69725665486339838</v>
      </c>
      <c r="W27" s="30">
        <v>0.18999533455644915</v>
      </c>
      <c r="X27" s="30">
        <v>2.3164851828667894</v>
      </c>
      <c r="Y27" s="30">
        <v>9.5044801462221648E-2</v>
      </c>
      <c r="Z27" s="30">
        <v>9.4126668730488916E-2</v>
      </c>
      <c r="AA27" s="30">
        <v>2.1718318026205052E-2</v>
      </c>
      <c r="AB27" s="30">
        <v>3.6414120766631509E-4</v>
      </c>
      <c r="AC27" s="30">
        <v>1.7720092344324947</v>
      </c>
      <c r="AD27" s="30">
        <v>1.4163203973521283</v>
      </c>
      <c r="AE27" s="30">
        <v>0.44052883037996299</v>
      </c>
      <c r="AF27" s="30">
        <v>1.014606086054894</v>
      </c>
      <c r="AG27" s="30">
        <v>0.18653188615142183</v>
      </c>
      <c r="AH27" s="30">
        <v>0.15644446770799511</v>
      </c>
      <c r="AI27" s="30">
        <v>0.43601755018106719</v>
      </c>
      <c r="AJ27" s="32" t="s">
        <v>78</v>
      </c>
      <c r="AK27" s="42">
        <f t="shared" ref="AK27:AT29" si="124">$G27*I27</f>
        <v>3.7843099814671044</v>
      </c>
      <c r="AL27" s="30">
        <f t="shared" si="124"/>
        <v>9.5588479491413842</v>
      </c>
      <c r="AM27" s="30">
        <f t="shared" si="124"/>
        <v>1.7441035879618987</v>
      </c>
      <c r="AN27" s="30">
        <f t="shared" si="124"/>
        <v>0.13659764844947486</v>
      </c>
      <c r="AO27" s="30">
        <f t="shared" si="124"/>
        <v>3.826961622112119</v>
      </c>
      <c r="AP27" s="30">
        <f t="shared" si="124"/>
        <v>32.120496840149521</v>
      </c>
      <c r="AQ27" s="30">
        <f t="shared" si="124"/>
        <v>1.1124794354680934</v>
      </c>
      <c r="AR27" s="30">
        <f t="shared" si="124"/>
        <v>6.5304613850302187E-2</v>
      </c>
      <c r="AS27" s="30">
        <f t="shared" si="124"/>
        <v>1.6663335994479458</v>
      </c>
      <c r="AT27" s="30">
        <f t="shared" si="124"/>
        <v>12.667379619321556</v>
      </c>
      <c r="AU27" s="30">
        <f t="shared" ref="AU27:BD29" si="125">$G27*S27</f>
        <v>0.60717643937578847</v>
      </c>
      <c r="AV27" s="30">
        <f t="shared" si="125"/>
        <v>11.858478996629652</v>
      </c>
      <c r="AW27" s="30">
        <f t="shared" si="125"/>
        <v>0.74199900991868117</v>
      </c>
      <c r="AX27" s="30">
        <f t="shared" si="125"/>
        <v>3.7892326785231543</v>
      </c>
      <c r="AY27" s="30">
        <f t="shared" si="125"/>
        <v>1.0325272988743026</v>
      </c>
      <c r="AZ27" s="30">
        <f t="shared" si="125"/>
        <v>12.588910113669963</v>
      </c>
      <c r="BA27" s="30">
        <f t="shared" si="125"/>
        <v>0.51651979957789429</v>
      </c>
      <c r="BB27" s="30">
        <f t="shared" si="125"/>
        <v>0.51153021858782832</v>
      </c>
      <c r="BC27" s="30">
        <f t="shared" si="125"/>
        <v>0.11802793105442282</v>
      </c>
      <c r="BD27" s="30">
        <f t="shared" si="125"/>
        <v>1.9789208952855544E-3</v>
      </c>
      <c r="BE27" s="30">
        <f t="shared" ref="BE27:BK29" si="126">$G27*AC27</f>
        <v>9.6299622971284133</v>
      </c>
      <c r="BF27" s="30">
        <f t="shared" si="126"/>
        <v>7.6969757053907255</v>
      </c>
      <c r="BG27" s="30">
        <f t="shared" si="126"/>
        <v>2.3940484874029209</v>
      </c>
      <c r="BH27" s="30">
        <f t="shared" si="126"/>
        <v>5.5138642425160969</v>
      </c>
      <c r="BI27" s="30">
        <f t="shared" si="126"/>
        <v>1.0137052312967911</v>
      </c>
      <c r="BJ27" s="30">
        <f t="shared" si="126"/>
        <v>0.85019552739791848</v>
      </c>
      <c r="BK27" s="30">
        <f t="shared" si="126"/>
        <v>2.3695319908841759</v>
      </c>
      <c r="BL27" s="32" t="s">
        <v>233</v>
      </c>
      <c r="BN27" s="70"/>
      <c r="BQ27" s="32">
        <f t="shared" si="4"/>
        <v>1</v>
      </c>
      <c r="BR27" s="32">
        <f t="shared" si="5"/>
        <v>24</v>
      </c>
      <c r="BS27" s="32" t="str">
        <f t="shared" ca="1" si="6"/>
        <v>AT</v>
      </c>
      <c r="BT27" s="32" t="str">
        <f t="shared" si="123"/>
        <v>from 5 to 10%</v>
      </c>
      <c r="BU27" s="32" t="str">
        <f t="shared" si="14"/>
        <v>DSO</v>
      </c>
      <c r="BV27" s="32" t="str">
        <f t="shared" si="7"/>
        <v>Industrie</v>
      </c>
      <c r="BW27" s="32" t="str">
        <f t="shared" si="8"/>
        <v>50% industrial high temperature application (&gt;500°C without glass)</v>
      </c>
      <c r="BX27" s="32" t="str">
        <f t="shared" si="9"/>
        <v>Calorific value adjustment - Investment</v>
      </c>
      <c r="BY27" s="32" t="str">
        <f t="shared" si="10"/>
        <v>50% industrial high temperature application (&gt;500°C without glass)-Calorific value adjustment - Investment</v>
      </c>
      <c r="BZ27" s="32">
        <f t="shared" si="11"/>
        <v>0.69635082944347593</v>
      </c>
      <c r="CA27" s="32">
        <f t="shared" si="12"/>
        <v>3.7843099814671044</v>
      </c>
    </row>
    <row r="28" spans="1:79" s="32" customFormat="1" ht="15.75" thickBot="1" x14ac:dyDescent="0.3">
      <c r="A28" s="32">
        <f t="shared" si="2"/>
        <v>25</v>
      </c>
      <c r="B28" s="58"/>
      <c r="C28" s="55"/>
      <c r="D28" s="56"/>
      <c r="E28" s="106"/>
      <c r="F28" s="103" t="s">
        <v>33</v>
      </c>
      <c r="G28" s="108">
        <v>5.270694891671595</v>
      </c>
      <c r="H28" s="110" t="s">
        <v>85</v>
      </c>
      <c r="I28" s="42">
        <v>6.1000332659248491</v>
      </c>
      <c r="J28" s="30">
        <v>15.408169721623747</v>
      </c>
      <c r="K28" s="30">
        <v>2.8113685078361095</v>
      </c>
      <c r="L28" s="30">
        <v>0.22018550374297546</v>
      </c>
      <c r="M28" s="30">
        <v>6.1687846177049686</v>
      </c>
      <c r="N28" s="30">
        <v>51.775911646377708</v>
      </c>
      <c r="O28" s="30">
        <v>1.7932361770696705</v>
      </c>
      <c r="P28" s="30">
        <v>0.10526630187698929</v>
      </c>
      <c r="Q28" s="30">
        <v>2.6860089259443032</v>
      </c>
      <c r="R28" s="30">
        <v>20.418897354704356</v>
      </c>
      <c r="S28" s="30">
        <v>0.97872439007816725</v>
      </c>
      <c r="T28" s="30">
        <v>19.115008209414256</v>
      </c>
      <c r="U28" s="30">
        <v>1.1960485969578341</v>
      </c>
      <c r="V28" s="30">
        <v>6.1079682966033699</v>
      </c>
      <c r="W28" s="30">
        <v>1.6643591307144945</v>
      </c>
      <c r="X28" s="30">
        <v>20.292410201913075</v>
      </c>
      <c r="Y28" s="30">
        <v>0.83259246080906169</v>
      </c>
      <c r="Z28" s="30">
        <v>0.824549618079083</v>
      </c>
      <c r="AA28" s="30">
        <v>0.19025246590955627</v>
      </c>
      <c r="AB28" s="30">
        <v>3.1898769791569204E-3</v>
      </c>
      <c r="AC28" s="30">
        <v>15.522800893628654</v>
      </c>
      <c r="AD28" s="30">
        <v>12.406966680804643</v>
      </c>
      <c r="AE28" s="30">
        <v>3.8590325541284756</v>
      </c>
      <c r="AF28" s="30">
        <v>8.8879493138408705</v>
      </c>
      <c r="AG28" s="30">
        <v>1.6340193226864552</v>
      </c>
      <c r="AH28" s="30">
        <v>1.3704535371220372</v>
      </c>
      <c r="AI28" s="30">
        <v>3.8195137395861485</v>
      </c>
      <c r="AJ28" s="32" t="s">
        <v>77</v>
      </c>
      <c r="AK28" s="42">
        <f t="shared" si="124"/>
        <v>32.151414173736896</v>
      </c>
      <c r="AL28" s="30">
        <f t="shared" si="124"/>
        <v>81.211761441771216</v>
      </c>
      <c r="AM28" s="30">
        <f t="shared" si="124"/>
        <v>14.817865632858176</v>
      </c>
      <c r="AN28" s="30">
        <f t="shared" si="124"/>
        <v>1.1605306097982377</v>
      </c>
      <c r="AO28" s="30">
        <f t="shared" si="124"/>
        <v>32.513781572359889</v>
      </c>
      <c r="AP28" s="30">
        <f t="shared" si="124"/>
        <v>272.89503302620284</v>
      </c>
      <c r="AQ28" s="30">
        <f t="shared" si="124"/>
        <v>9.4516007580418115</v>
      </c>
      <c r="AR28" s="30">
        <f t="shared" si="124"/>
        <v>0.55482655956820748</v>
      </c>
      <c r="AS28" s="30">
        <f t="shared" si="124"/>
        <v>14.157133524958946</v>
      </c>
      <c r="AT28" s="30">
        <f t="shared" si="124"/>
        <v>107.62177798100689</v>
      </c>
      <c r="AU28" s="30">
        <f t="shared" si="125"/>
        <v>5.1585576431393934</v>
      </c>
      <c r="AV28" s="30">
        <f t="shared" si="125"/>
        <v>100.74937612362032</v>
      </c>
      <c r="AW28" s="30">
        <f t="shared" si="125"/>
        <v>6.3040072301766346</v>
      </c>
      <c r="AX28" s="30">
        <f t="shared" si="125"/>
        <v>32.193237299399435</v>
      </c>
      <c r="AY28" s="30">
        <f t="shared" si="125"/>
        <v>8.7723291681638624</v>
      </c>
      <c r="AZ28" s="30">
        <f t="shared" si="125"/>
        <v>106.95510279092781</v>
      </c>
      <c r="BA28" s="30">
        <f t="shared" si="125"/>
        <v>4.3883408300306037</v>
      </c>
      <c r="BB28" s="30">
        <f t="shared" si="125"/>
        <v>4.3459494599391872</v>
      </c>
      <c r="BC28" s="30">
        <f t="shared" si="125"/>
        <v>1.0027627001974224</v>
      </c>
      <c r="BD28" s="30">
        <f t="shared" si="125"/>
        <v>1.6812868299103199E-2</v>
      </c>
      <c r="BE28" s="30">
        <f t="shared" si="126"/>
        <v>81.815947374483812</v>
      </c>
      <c r="BF28" s="30">
        <f t="shared" si="126"/>
        <v>65.393335905656713</v>
      </c>
      <c r="BG28" s="30">
        <f t="shared" si="126"/>
        <v>20.339783169839343</v>
      </c>
      <c r="BH28" s="30">
        <f t="shared" si="126"/>
        <v>46.845669045897132</v>
      </c>
      <c r="BI28" s="30">
        <f t="shared" si="126"/>
        <v>8.6124172969761794</v>
      </c>
      <c r="BJ28" s="30">
        <f t="shared" si="126"/>
        <v>7.2232424573823897</v>
      </c>
      <c r="BK28" s="30">
        <f t="shared" si="126"/>
        <v>20.131491555906184</v>
      </c>
      <c r="BL28" s="32" t="s">
        <v>233</v>
      </c>
      <c r="BN28" s="70"/>
      <c r="BQ28" s="32">
        <f t="shared" si="4"/>
        <v>1</v>
      </c>
      <c r="BR28" s="32">
        <f t="shared" si="5"/>
        <v>25</v>
      </c>
      <c r="BS28" s="32" t="str">
        <f t="shared" ca="1" si="6"/>
        <v>AT</v>
      </c>
      <c r="BT28" s="32" t="str">
        <f t="shared" si="123"/>
        <v>from 5 to 10%</v>
      </c>
      <c r="BU28" s="32" t="str">
        <f t="shared" si="14"/>
        <v>DSO</v>
      </c>
      <c r="BV28" s="32" t="str">
        <f t="shared" si="7"/>
        <v>Industrie</v>
      </c>
      <c r="BW28" s="32" t="str">
        <f t="shared" si="8"/>
        <v>50% industrial high temperature application (&gt;500°C without glass)</v>
      </c>
      <c r="BX28" s="32" t="str">
        <f t="shared" si="9"/>
        <v xml:space="preserve">Calorific value adjustment - LPG demand </v>
      </c>
      <c r="BY28" s="32" t="str">
        <f t="shared" si="10"/>
        <v xml:space="preserve">50% industrial high temperature application (&gt;500°C without glass)-Calorific value adjustment - LPG demand </v>
      </c>
      <c r="BZ28" s="32">
        <f t="shared" si="11"/>
        <v>6.1000332659248491</v>
      </c>
      <c r="CA28" s="32">
        <f t="shared" si="12"/>
        <v>32.151414173736896</v>
      </c>
    </row>
    <row r="29" spans="1:79" s="32" customFormat="1" ht="15.75" thickBot="1" x14ac:dyDescent="0.3">
      <c r="A29" s="32">
        <f t="shared" si="2"/>
        <v>26</v>
      </c>
      <c r="B29" s="58"/>
      <c r="C29" s="55" t="s">
        <v>2</v>
      </c>
      <c r="D29" s="61" t="s">
        <v>17</v>
      </c>
      <c r="E29" s="105" t="s">
        <v>142</v>
      </c>
      <c r="F29" s="103" t="s">
        <v>40</v>
      </c>
      <c r="G29" s="108">
        <v>7.8962263791854905</v>
      </c>
      <c r="H29" s="110" t="s">
        <v>254</v>
      </c>
      <c r="I29" s="42">
        <v>2.524025974025974E-2</v>
      </c>
      <c r="J29" s="30">
        <v>5.4064935064935066E-2</v>
      </c>
      <c r="K29" s="30">
        <v>4.1519480519480519E-2</v>
      </c>
      <c r="L29" s="30">
        <v>0</v>
      </c>
      <c r="M29" s="30">
        <v>5.706688311688312E-2</v>
      </c>
      <c r="N29" s="30">
        <v>0.57499999999999996</v>
      </c>
      <c r="O29" s="30">
        <v>1.382987012987013E-2</v>
      </c>
      <c r="P29" s="30">
        <v>1.3217532467532468E-2</v>
      </c>
      <c r="Q29" s="30">
        <v>2.1879870129870131E-2</v>
      </c>
      <c r="R29" s="30">
        <v>0.36934415584415586</v>
      </c>
      <c r="S29" s="30">
        <v>1.9415584415584417E-2</v>
      </c>
      <c r="T29" s="30">
        <v>0.56197662337662335</v>
      </c>
      <c r="U29" s="30">
        <v>4.0220129870129864E-2</v>
      </c>
      <c r="V29" s="30">
        <v>8.7713636363636369E-2</v>
      </c>
      <c r="W29" s="30">
        <v>3.6247402597402598E-2</v>
      </c>
      <c r="X29" s="30">
        <v>0.52284675324675323</v>
      </c>
      <c r="Y29" s="30">
        <v>3.1557792207792208E-2</v>
      </c>
      <c r="Z29" s="30">
        <v>4.4357142857142859E-3</v>
      </c>
      <c r="AA29" s="30">
        <v>1.7742857142857144E-2</v>
      </c>
      <c r="AB29" s="30">
        <v>0</v>
      </c>
      <c r="AC29" s="30">
        <v>0.1792207792207792</v>
      </c>
      <c r="AD29" s="30">
        <v>0.16044740259740259</v>
      </c>
      <c r="AE29" s="30">
        <v>2.0535714285714286E-2</v>
      </c>
      <c r="AF29" s="30">
        <v>0.19984610389610391</v>
      </c>
      <c r="AG29" s="30">
        <v>8.9759740259740262E-3</v>
      </c>
      <c r="AH29" s="30">
        <v>1.7533766233766231E-2</v>
      </c>
      <c r="AI29" s="30">
        <v>3.3947402597402594E-2</v>
      </c>
      <c r="AJ29" s="32" t="s">
        <v>95</v>
      </c>
      <c r="AK29" s="42">
        <f t="shared" si="124"/>
        <v>0.19930280477853249</v>
      </c>
      <c r="AL29" s="30">
        <f t="shared" si="124"/>
        <v>0.42690896644869086</v>
      </c>
      <c r="AM29" s="30">
        <f t="shared" si="124"/>
        <v>0.32784721732800015</v>
      </c>
      <c r="AN29" s="30">
        <f t="shared" si="124"/>
        <v>0</v>
      </c>
      <c r="AO29" s="30">
        <f t="shared" si="124"/>
        <v>0.45061302784542762</v>
      </c>
      <c r="AP29" s="30">
        <f t="shared" si="124"/>
        <v>4.540330168031657</v>
      </c>
      <c r="AQ29" s="30">
        <f t="shared" si="124"/>
        <v>0.10920378534018998</v>
      </c>
      <c r="AR29" s="30">
        <f t="shared" si="124"/>
        <v>0.10436862853787056</v>
      </c>
      <c r="AS29" s="30">
        <f t="shared" si="124"/>
        <v>0.17276840769263319</v>
      </c>
      <c r="AT29" s="30">
        <f t="shared" si="124"/>
        <v>2.9164250663746203</v>
      </c>
      <c r="AU29" s="30">
        <f t="shared" si="125"/>
        <v>0.15330984982964038</v>
      </c>
      <c r="AV29" s="30">
        <f t="shared" si="125"/>
        <v>4.4374946379920823</v>
      </c>
      <c r="AW29" s="30">
        <f t="shared" si="125"/>
        <v>0.31758725045478575</v>
      </c>
      <c r="AX29" s="30">
        <f t="shared" si="125"/>
        <v>0.69260672926882916</v>
      </c>
      <c r="AY29" s="30">
        <f t="shared" si="125"/>
        <v>0.28621769656656704</v>
      </c>
      <c r="AZ29" s="30">
        <f t="shared" si="125"/>
        <v>4.1285163252584995</v>
      </c>
      <c r="BA29" s="30">
        <f t="shared" si="125"/>
        <v>0.24918747130002317</v>
      </c>
      <c r="BB29" s="30">
        <f t="shared" si="125"/>
        <v>3.502540415338707E-2</v>
      </c>
      <c r="BC29" s="30">
        <f t="shared" si="125"/>
        <v>0.14010161661354828</v>
      </c>
      <c r="BD29" s="30">
        <f t="shared" si="125"/>
        <v>0</v>
      </c>
      <c r="BE29" s="30">
        <f t="shared" si="126"/>
        <v>1.4151678445812954</v>
      </c>
      <c r="BF29" s="30">
        <f t="shared" si="126"/>
        <v>1.2669290128614048</v>
      </c>
      <c r="BG29" s="30">
        <f t="shared" si="126"/>
        <v>0.16215464885827346</v>
      </c>
      <c r="BH29" s="30">
        <f t="shared" si="126"/>
        <v>1.5780300773618599</v>
      </c>
      <c r="BI29" s="30">
        <f t="shared" si="126"/>
        <v>7.0876322882779896E-2</v>
      </c>
      <c r="BJ29" s="30">
        <f t="shared" si="126"/>
        <v>0.13845058746153674</v>
      </c>
      <c r="BK29" s="30">
        <f t="shared" si="126"/>
        <v>0.26805637589444042</v>
      </c>
      <c r="BL29" s="32" t="s">
        <v>233</v>
      </c>
      <c r="BN29" s="70"/>
      <c r="BQ29" s="32">
        <f t="shared" si="4"/>
        <v>1</v>
      </c>
      <c r="BR29" s="32">
        <f t="shared" si="5"/>
        <v>26</v>
      </c>
      <c r="BS29" s="32" t="str">
        <f t="shared" ca="1" si="6"/>
        <v>AT</v>
      </c>
      <c r="BT29" s="32" t="str">
        <f t="shared" si="123"/>
        <v>from 5 to 10%</v>
      </c>
      <c r="BU29" s="32" t="str">
        <f t="shared" si="14"/>
        <v>TSO</v>
      </c>
      <c r="BV29" s="32" t="str">
        <f t="shared" si="7"/>
        <v>Transmission</v>
      </c>
      <c r="BW29" s="32" t="str">
        <f t="shared" si="8"/>
        <v>gas chromatographs (GC)</v>
      </c>
      <c r="BX29" s="32" t="str">
        <f t="shared" si="9"/>
        <v>Adaptation - Exchange helium</v>
      </c>
      <c r="BY29" s="32" t="str">
        <f t="shared" si="10"/>
        <v>gas chromatographs (GC)-Adaptation - Exchange helium</v>
      </c>
      <c r="BZ29" s="32">
        <f t="shared" si="11"/>
        <v>2.524025974025974E-2</v>
      </c>
      <c r="CA29" s="32">
        <f t="shared" si="12"/>
        <v>0.19930280477853249</v>
      </c>
    </row>
    <row r="30" spans="1:79" s="32" customFormat="1" ht="15.75" thickBot="1" x14ac:dyDescent="0.3">
      <c r="A30" s="32">
        <f t="shared" si="2"/>
        <v>27</v>
      </c>
      <c r="B30" s="58"/>
      <c r="C30" s="55" t="s">
        <v>36</v>
      </c>
      <c r="D30" s="61" t="s">
        <v>30</v>
      </c>
      <c r="E30" s="105" t="s">
        <v>144</v>
      </c>
      <c r="F30" s="103" t="str">
        <f>F5</f>
        <v>Membrane for deblending - Investment</v>
      </c>
      <c r="G30" s="108">
        <v>0.62944162436548212</v>
      </c>
      <c r="H30" s="110" t="str">
        <f>H5</f>
        <v>€/kW/year</v>
      </c>
      <c r="I30" s="42">
        <v>0.52971278002205313</v>
      </c>
      <c r="J30" s="30">
        <v>2.9476825067589982</v>
      </c>
      <c r="K30" s="30">
        <v>0.52520622556313779</v>
      </c>
      <c r="L30" s="30">
        <v>0</v>
      </c>
      <c r="M30" s="30">
        <v>0.45072335810537567</v>
      </c>
      <c r="N30" s="30">
        <v>4.3545051614787962</v>
      </c>
      <c r="O30" s="30">
        <v>6.4673882113039816E-2</v>
      </c>
      <c r="P30" s="30">
        <v>8.8717264326092365E-3</v>
      </c>
      <c r="Q30" s="30">
        <v>0.51142997999601836</v>
      </c>
      <c r="R30" s="30">
        <v>1.4743469083247616</v>
      </c>
      <c r="S30" s="30">
        <v>4.5397085302864744E-2</v>
      </c>
      <c r="T30" s="30">
        <v>1.9402687957927207</v>
      </c>
      <c r="U30" s="30">
        <v>0.5580622341765199</v>
      </c>
      <c r="V30" s="30">
        <v>1.183081543338216</v>
      </c>
      <c r="W30" s="30">
        <v>0</v>
      </c>
      <c r="X30" s="30">
        <v>1.9402979751901008</v>
      </c>
      <c r="Y30" s="30">
        <v>1.7982172548935476</v>
      </c>
      <c r="Z30" s="30">
        <v>4.6856927008690402E-2</v>
      </c>
      <c r="AA30" s="30">
        <v>0</v>
      </c>
      <c r="AB30" s="30">
        <v>0</v>
      </c>
      <c r="AC30" s="30">
        <v>3.5277908085105398</v>
      </c>
      <c r="AD30" s="30">
        <v>4.1454616325622267</v>
      </c>
      <c r="AE30" s="30">
        <v>0.26744123004855352</v>
      </c>
      <c r="AF30" s="30">
        <v>0.86415030661409831</v>
      </c>
      <c r="AG30" s="30">
        <v>0.18573185381248863</v>
      </c>
      <c r="AH30" s="30">
        <v>5.4422086875246599E-2</v>
      </c>
      <c r="AI30" s="30">
        <v>0.5940001381134753</v>
      </c>
      <c r="AJ30" s="32" t="str">
        <f>AJ5</f>
        <v>GW</v>
      </c>
      <c r="AK30" s="57">
        <f>$G30*I30</f>
        <v>0.33342327270423644</v>
      </c>
      <c r="AL30" s="57">
        <f t="shared" ref="AL30:BK30" si="127">$G30*J30</f>
        <v>1.8553940651681</v>
      </c>
      <c r="AM30" s="57">
        <f t="shared" si="127"/>
        <v>0.33058665974532525</v>
      </c>
      <c r="AN30" s="57">
        <f t="shared" si="127"/>
        <v>0</v>
      </c>
      <c r="AO30" s="57">
        <f t="shared" si="127"/>
        <v>0.28370404266531257</v>
      </c>
      <c r="AP30" s="57">
        <f t="shared" si="127"/>
        <v>2.7409068021490897</v>
      </c>
      <c r="AQ30" s="57">
        <f t="shared" si="127"/>
        <v>4.0708433411253478E-2</v>
      </c>
      <c r="AR30" s="57">
        <f t="shared" si="127"/>
        <v>5.5842338966677419E-3</v>
      </c>
      <c r="AS30" s="57">
        <f t="shared" si="127"/>
        <v>0.3219153173578998</v>
      </c>
      <c r="AT30" s="57">
        <f t="shared" si="127"/>
        <v>0.9280153128541645</v>
      </c>
      <c r="AU30" s="57">
        <f t="shared" si="127"/>
        <v>2.857481511449354E-2</v>
      </c>
      <c r="AV30" s="57">
        <f t="shared" si="127"/>
        <v>1.221285942529428</v>
      </c>
      <c r="AW30" s="57">
        <f t="shared" si="127"/>
        <v>0.35126759917709877</v>
      </c>
      <c r="AX30" s="57">
        <f t="shared" si="127"/>
        <v>0.74468076839562825</v>
      </c>
      <c r="AY30" s="57">
        <f t="shared" si="127"/>
        <v>0</v>
      </c>
      <c r="AZ30" s="57">
        <f t="shared" si="127"/>
        <v>1.2213043092567131</v>
      </c>
      <c r="BA30" s="57">
        <f t="shared" si="127"/>
        <v>1.1318727898822327</v>
      </c>
      <c r="BB30" s="57">
        <f t="shared" si="127"/>
        <v>2.9493700249124916E-2</v>
      </c>
      <c r="BC30" s="57">
        <f t="shared" si="127"/>
        <v>0</v>
      </c>
      <c r="BD30" s="57">
        <f t="shared" si="127"/>
        <v>0</v>
      </c>
      <c r="BE30" s="57">
        <f t="shared" si="127"/>
        <v>2.2205383769304916</v>
      </c>
      <c r="BF30" s="57">
        <f t="shared" si="127"/>
        <v>2.6093261037447513</v>
      </c>
      <c r="BG30" s="57">
        <f t="shared" si="127"/>
        <v>0.16833864226406411</v>
      </c>
      <c r="BH30" s="57">
        <f t="shared" si="127"/>
        <v>0.5439321726911075</v>
      </c>
      <c r="BI30" s="57">
        <f t="shared" si="127"/>
        <v>0.11690735976014512</v>
      </c>
      <c r="BJ30" s="57">
        <f t="shared" si="127"/>
        <v>3.4255526764114606E-2</v>
      </c>
      <c r="BK30" s="57">
        <f t="shared" si="127"/>
        <v>0.37388841180746663</v>
      </c>
      <c r="BL30" s="32" t="s">
        <v>233</v>
      </c>
      <c r="BN30" s="70"/>
      <c r="BQ30" s="32">
        <f t="shared" si="4"/>
        <v>1</v>
      </c>
      <c r="BR30" s="32">
        <f t="shared" si="5"/>
        <v>27</v>
      </c>
      <c r="BS30" s="32" t="str">
        <f t="shared" ca="1" si="6"/>
        <v>AT</v>
      </c>
      <c r="BT30" s="32" t="str">
        <f t="shared" si="123"/>
        <v>from 5 to 10%</v>
      </c>
      <c r="BU30" s="32" t="str">
        <f t="shared" si="14"/>
        <v>DSO</v>
      </c>
      <c r="BV30" s="32" t="str">
        <f t="shared" si="7"/>
        <v>Industrie</v>
      </c>
      <c r="BW30" s="32" t="str">
        <f t="shared" si="8"/>
        <v>Chemical industry (material use), glass</v>
      </c>
      <c r="BX30" s="32" t="str">
        <f t="shared" si="9"/>
        <v>Membrane for deblending - Investment</v>
      </c>
      <c r="BY30" s="32" t="str">
        <f t="shared" si="10"/>
        <v>Chemical industry (material use), glass-Membrane for deblending - Investment</v>
      </c>
      <c r="BZ30" s="32">
        <f t="shared" si="11"/>
        <v>0.52971278002205313</v>
      </c>
      <c r="CA30" s="32">
        <f t="shared" si="12"/>
        <v>0.33342327270423644</v>
      </c>
    </row>
    <row r="31" spans="1:79" s="32" customFormat="1" ht="15.75" thickBot="1" x14ac:dyDescent="0.3">
      <c r="A31" s="32">
        <f t="shared" si="2"/>
        <v>28</v>
      </c>
      <c r="B31" s="58"/>
      <c r="C31" s="55"/>
      <c r="D31" s="106"/>
      <c r="E31" s="107"/>
      <c r="F31" s="103" t="str">
        <f>F7</f>
        <v>Membrane for deblending - H2. use</v>
      </c>
      <c r="G31" s="108">
        <v>0.55012224938875309</v>
      </c>
      <c r="H31" s="110" t="str">
        <f>H7</f>
        <v>€/MWh gas mix</v>
      </c>
      <c r="I31" s="42">
        <v>4.640283952993185</v>
      </c>
      <c r="J31" s="30">
        <v>25.821698759208822</v>
      </c>
      <c r="K31" s="30">
        <v>4.6008065359330867</v>
      </c>
      <c r="L31" s="30">
        <v>0</v>
      </c>
      <c r="M31" s="30">
        <v>3.9483366170030916</v>
      </c>
      <c r="N31" s="30">
        <v>38.14546521455425</v>
      </c>
      <c r="O31" s="30">
        <v>0.56654320731022878</v>
      </c>
      <c r="P31" s="30">
        <v>7.7716323549656907E-2</v>
      </c>
      <c r="Q31" s="30">
        <v>4.4801266247651208</v>
      </c>
      <c r="R31" s="30">
        <v>12.915278916924912</v>
      </c>
      <c r="S31" s="30">
        <v>0.39767846725309514</v>
      </c>
      <c r="T31" s="30">
        <v>16.996754651144229</v>
      </c>
      <c r="U31" s="30">
        <v>4.8886251713863142</v>
      </c>
      <c r="V31" s="30">
        <v>10.363794319642773</v>
      </c>
      <c r="W31" s="30">
        <v>0</v>
      </c>
      <c r="X31" s="30">
        <v>16.997010262665285</v>
      </c>
      <c r="Y31" s="30">
        <v>15.752383152867475</v>
      </c>
      <c r="Z31" s="30">
        <v>0.4104666805961279</v>
      </c>
      <c r="AA31" s="30">
        <v>0</v>
      </c>
      <c r="AB31" s="30">
        <v>0</v>
      </c>
      <c r="AC31" s="30">
        <v>30.903447482552323</v>
      </c>
      <c r="AD31" s="30">
        <v>36.314243901245106</v>
      </c>
      <c r="AE31" s="30">
        <v>2.342785175225329</v>
      </c>
      <c r="AF31" s="30">
        <v>7.5699566859395002</v>
      </c>
      <c r="AG31" s="30">
        <v>1.6270110393974004</v>
      </c>
      <c r="AH31" s="30">
        <v>0.47673748102716024</v>
      </c>
      <c r="AI31" s="30">
        <v>5.2034412098740432</v>
      </c>
      <c r="AJ31" s="32" t="str">
        <f>AJ7</f>
        <v>TWh</v>
      </c>
      <c r="AK31" s="57">
        <f>$G31*I31</f>
        <v>2.5527234460231458</v>
      </c>
      <c r="AL31" s="57">
        <f t="shared" ref="AL31" si="128">$G31*J31</f>
        <v>14.205091004454731</v>
      </c>
      <c r="AM31" s="57">
        <f t="shared" ref="AM31" si="129">$G31*K31</f>
        <v>2.5310060405499866</v>
      </c>
      <c r="AN31" s="57">
        <f t="shared" ref="AN31" si="130">$G31*L31</f>
        <v>0</v>
      </c>
      <c r="AO31" s="57">
        <f t="shared" ref="AO31" si="131">$G31*M31</f>
        <v>2.1720678210897204</v>
      </c>
      <c r="AP31" s="57">
        <f t="shared" ref="AP31" si="132">$G31*N31</f>
        <v>20.984669127811021</v>
      </c>
      <c r="AQ31" s="57">
        <f t="shared" ref="AQ31" si="133">$G31*O31</f>
        <v>0.3116680235814217</v>
      </c>
      <c r="AR31" s="57">
        <f t="shared" ref="AR31" si="134">$G31*P31</f>
        <v>4.275347872536138E-2</v>
      </c>
      <c r="AS31" s="57">
        <f t="shared" ref="AS31" si="135">$G31*Q31</f>
        <v>2.4646173363622306</v>
      </c>
      <c r="AT31" s="57">
        <f t="shared" ref="AT31" si="136">$G31*R31</f>
        <v>7.104982289261871</v>
      </c>
      <c r="AU31" s="57">
        <f t="shared" ref="AU31" si="137">$G31*S31</f>
        <v>0.21877177293874428</v>
      </c>
      <c r="AV31" s="57">
        <f t="shared" ref="AV31" si="138">$G31*T31</f>
        <v>9.3502929009962141</v>
      </c>
      <c r="AW31" s="57">
        <f t="shared" ref="AW31" si="139">$G31*U31</f>
        <v>2.6893414757015179</v>
      </c>
      <c r="AX31" s="57">
        <f t="shared" ref="AX31" si="140">$G31*V31</f>
        <v>5.7013538433242639</v>
      </c>
      <c r="AY31" s="57">
        <f t="shared" ref="AY31" si="141">$G31*W31</f>
        <v>0</v>
      </c>
      <c r="AZ31" s="57">
        <f t="shared" ref="AZ31" si="142">$G31*X31</f>
        <v>9.3504335185811467</v>
      </c>
      <c r="BA31" s="57">
        <f t="shared" ref="BA31" si="143">$G31*Y31</f>
        <v>8.6657364532889538</v>
      </c>
      <c r="BB31" s="57">
        <f t="shared" ref="BB31" si="144">$G31*Z31</f>
        <v>0.22580685362867672</v>
      </c>
      <c r="BC31" s="57">
        <f t="shared" ref="BC31" si="145">$G31*AA31</f>
        <v>0</v>
      </c>
      <c r="BD31" s="57">
        <f t="shared" ref="BD31" si="146">$G31*AB31</f>
        <v>0</v>
      </c>
      <c r="BE31" s="57">
        <f t="shared" ref="BE31" si="147">$G31*AC31</f>
        <v>17.000674042968882</v>
      </c>
      <c r="BF31" s="57">
        <f t="shared" ref="BF31" si="148">$G31*AD31</f>
        <v>19.977273539804767</v>
      </c>
      <c r="BG31" s="57">
        <f t="shared" ref="BG31" si="149">$G31*AE31</f>
        <v>1.288818250429582</v>
      </c>
      <c r="BH31" s="57">
        <f t="shared" ref="BH31" si="150">$G31*AF31</f>
        <v>4.164401599844469</v>
      </c>
      <c r="BI31" s="57">
        <f t="shared" ref="BI31" si="151">$G31*AG31</f>
        <v>0.89505497277363111</v>
      </c>
      <c r="BJ31" s="57">
        <f t="shared" ref="BJ31" si="152">$G31*AH31</f>
        <v>0.26226389543058937</v>
      </c>
      <c r="BK31" s="57">
        <f t="shared" ref="BK31" si="153">$G31*AI31</f>
        <v>2.8625287829380435</v>
      </c>
      <c r="BL31" s="32" t="s">
        <v>233</v>
      </c>
      <c r="BN31" s="70"/>
      <c r="BQ31" s="32">
        <f t="shared" si="4"/>
        <v>1</v>
      </c>
      <c r="BR31" s="32">
        <f t="shared" si="5"/>
        <v>28</v>
      </c>
      <c r="BS31" s="32" t="str">
        <f t="shared" ca="1" si="6"/>
        <v>AT</v>
      </c>
      <c r="BT31" s="32" t="str">
        <f t="shared" si="123"/>
        <v>from 5 to 10%</v>
      </c>
      <c r="BU31" s="32" t="str">
        <f t="shared" si="14"/>
        <v>DSO</v>
      </c>
      <c r="BV31" s="32" t="str">
        <f t="shared" si="7"/>
        <v>Industrie</v>
      </c>
      <c r="BW31" s="32" t="str">
        <f t="shared" si="8"/>
        <v>Chemical industry (material use), glass</v>
      </c>
      <c r="BX31" s="32" t="str">
        <f t="shared" si="9"/>
        <v>Membrane for deblending - H2. use</v>
      </c>
      <c r="BY31" s="32" t="str">
        <f t="shared" si="10"/>
        <v>Chemical industry (material use), glass-Membrane for deblending - H2. use</v>
      </c>
      <c r="BZ31" s="32">
        <f t="shared" si="11"/>
        <v>4.640283952993185</v>
      </c>
      <c r="CA31" s="32">
        <f t="shared" si="12"/>
        <v>2.5527234460231458</v>
      </c>
    </row>
    <row r="32" spans="1:79" ht="30.75" thickBot="1" x14ac:dyDescent="0.3">
      <c r="A32" s="32">
        <f t="shared" si="2"/>
        <v>29</v>
      </c>
      <c r="B32" s="109" t="s">
        <v>25</v>
      </c>
      <c r="C32" s="55" t="s">
        <v>2</v>
      </c>
      <c r="D32" s="56" t="s">
        <v>17</v>
      </c>
      <c r="E32" s="62" t="s">
        <v>38</v>
      </c>
      <c r="F32" s="103" t="s">
        <v>248</v>
      </c>
      <c r="G32" s="108">
        <v>90.242587190691324</v>
      </c>
      <c r="H32" s="110" t="s">
        <v>252</v>
      </c>
      <c r="I32" s="42">
        <v>0.24214515179621324</v>
      </c>
      <c r="J32" s="30">
        <v>0.53986365027821859</v>
      </c>
      <c r="K32" s="30">
        <v>7.5186220506465812E-2</v>
      </c>
      <c r="L32" s="30">
        <v>0</v>
      </c>
      <c r="M32" s="30">
        <v>0.11422790551842224</v>
      </c>
      <c r="N32" s="30">
        <v>2.4500000000000002</v>
      </c>
      <c r="O32" s="30">
        <v>4.7055329899458882E-2</v>
      </c>
      <c r="P32" s="30">
        <v>5.039602230744838E-3</v>
      </c>
      <c r="Q32" s="30">
        <v>0.1450479465618072</v>
      </c>
      <c r="R32" s="30">
        <v>0.49604942524750972</v>
      </c>
      <c r="S32" s="30">
        <v>4.931015703340233E-2</v>
      </c>
      <c r="T32" s="30">
        <v>0.64637771967819713</v>
      </c>
      <c r="U32" s="30">
        <v>4.2917102240962381E-2</v>
      </c>
      <c r="V32" s="30">
        <v>0.1583386604626961</v>
      </c>
      <c r="W32" s="30">
        <v>0.10052715463026049</v>
      </c>
      <c r="X32" s="30">
        <v>0.86993595401900614</v>
      </c>
      <c r="Y32" s="30">
        <v>7.3124888940333796E-2</v>
      </c>
      <c r="Z32" s="30">
        <v>8.9385983546107634E-3</v>
      </c>
      <c r="AA32" s="30">
        <v>2.0892600599650167E-2</v>
      </c>
      <c r="AB32" s="30">
        <v>0</v>
      </c>
      <c r="AC32" s="30">
        <v>1.3597259236406607</v>
      </c>
      <c r="AD32" s="30">
        <v>0.46287041610772445</v>
      </c>
      <c r="AE32" s="30">
        <v>4.1197510258053398E-2</v>
      </c>
      <c r="AF32" s="30">
        <v>0.20500763078471129</v>
      </c>
      <c r="AG32" s="30">
        <v>2.0106938469389334E-2</v>
      </c>
      <c r="AH32" s="30">
        <v>2.8452262377254865E-2</v>
      </c>
      <c r="AI32" s="30">
        <v>8.4383307862695003E-2</v>
      </c>
      <c r="AJ32" s="32" t="s">
        <v>88</v>
      </c>
      <c r="AK32" s="41">
        <f t="shared" ref="AK32:AK37" si="154">$G32*I32</f>
        <v>21.85180497377296</v>
      </c>
      <c r="AL32" s="38">
        <f t="shared" ref="AL32:AL37" si="155">$G32*J32</f>
        <v>48.718692531317032</v>
      </c>
      <c r="AM32" s="38">
        <f t="shared" ref="AM32:AM37" si="156">$G32*K32</f>
        <v>6.784999059593285</v>
      </c>
      <c r="AN32" s="38">
        <f t="shared" ref="AN32:AN37" si="157">$G32*L32</f>
        <v>0</v>
      </c>
      <c r="AO32" s="38">
        <f t="shared" ref="AO32:AO37" si="158">$G32*M32</f>
        <v>10.308221723356271</v>
      </c>
      <c r="AP32" s="38">
        <f t="shared" ref="AP32:AP37" si="159">$G32*N32</f>
        <v>221.09433861719376</v>
      </c>
      <c r="AQ32" s="38">
        <f t="shared" ref="AQ32:AQ37" si="160">$G32*O32</f>
        <v>4.2463947112386622</v>
      </c>
      <c r="AR32" s="38">
        <f t="shared" ref="AR32:AR37" si="161">$G32*P32</f>
        <v>0.45478674371439354</v>
      </c>
      <c r="AS32" s="38">
        <f t="shared" ref="AS32:AS37" si="162">$G32*Q32</f>
        <v>13.089501964434621</v>
      </c>
      <c r="AT32" s="38">
        <f t="shared" ref="AT32:AT37" si="163">$G32*R32</f>
        <v>44.764783508790714</v>
      </c>
      <c r="AU32" s="38">
        <f t="shared" ref="AU32:AU37" si="164">$G32*S32</f>
        <v>4.4498761454734908</v>
      </c>
      <c r="AV32" s="38">
        <f t="shared" ref="AV32:AV37" si="165">$G32*T32</f>
        <v>58.330797726179938</v>
      </c>
      <c r="AW32" s="38">
        <f t="shared" ref="AW32:AW37" si="166">$G32*U32</f>
        <v>3.8729503409518617</v>
      </c>
      <c r="AX32" s="38">
        <f t="shared" ref="AX32:AX37" si="167">$G32*V32</f>
        <v>14.288890372462122</v>
      </c>
      <c r="AY32" s="38">
        <f t="shared" ref="AY32:AY37" si="168">$G32*W32</f>
        <v>9.0718305167533906</v>
      </c>
      <c r="AZ32" s="38">
        <f t="shared" ref="AZ32:AZ37" si="169">$G32*X32</f>
        <v>78.505271180877401</v>
      </c>
      <c r="BA32" s="38">
        <f t="shared" ref="BA32:BA37" si="170">$G32*Y32</f>
        <v>6.598979166007692</v>
      </c>
      <c r="BB32" s="38">
        <f t="shared" ref="BB32:BB37" si="171">$G32*Z32</f>
        <v>0.8066422413785318</v>
      </c>
      <c r="BC32" s="38">
        <f t="shared" ref="BC32:BC37" si="172">$G32*AA32</f>
        <v>1.8854023312542201</v>
      </c>
      <c r="BD32" s="38">
        <f t="shared" ref="BD32:BD37" si="173">$G32*AB32</f>
        <v>0</v>
      </c>
      <c r="BE32" s="38">
        <f t="shared" ref="BE32:BE37" si="174">$G32*AC32</f>
        <v>122.70518521958562</v>
      </c>
      <c r="BF32" s="38">
        <f t="shared" ref="BF32:BF37" si="175">$G32*AD32</f>
        <v>41.770623883592897</v>
      </c>
      <c r="BG32" s="38">
        <f t="shared" ref="BG32:BG37" si="176">$G32*AE32</f>
        <v>3.7177699115017839</v>
      </c>
      <c r="BH32" s="38">
        <f t="shared" ref="BH32:BH37" si="177">$G32*AF32</f>
        <v>18.500418995846363</v>
      </c>
      <c r="BI32" s="38">
        <f t="shared" ref="BI32:BI37" si="178">$G32*AG32</f>
        <v>1.8145021479617325</v>
      </c>
      <c r="BJ32" s="38">
        <f t="shared" ref="BJ32:BJ37" si="179">$G32*AH32</f>
        <v>2.5676057683518487</v>
      </c>
      <c r="BK32" s="38">
        <f t="shared" ref="BK32:BK37" si="180">$G32*AI32</f>
        <v>7.614968017238203</v>
      </c>
      <c r="BL32" s="32" t="s">
        <v>233</v>
      </c>
      <c r="BQ32" s="32">
        <f t="shared" si="4"/>
        <v>1</v>
      </c>
      <c r="BR32" s="32">
        <f t="shared" si="5"/>
        <v>29</v>
      </c>
      <c r="BS32" s="32" t="str">
        <f t="shared" ca="1" si="6"/>
        <v>AT</v>
      </c>
      <c r="BT32" s="32" t="str">
        <f t="shared" si="123"/>
        <v>from 10 to 20%</v>
      </c>
      <c r="BU32" s="32" t="str">
        <f t="shared" si="14"/>
        <v>TSO</v>
      </c>
      <c r="BV32" s="32" t="str">
        <f t="shared" si="7"/>
        <v>Transmission</v>
      </c>
      <c r="BW32" s="32" t="str">
        <f t="shared" si="8"/>
        <v>compresor gas grid</v>
      </c>
      <c r="BX32" s="32" t="str">
        <f t="shared" si="9"/>
        <v>Component exchange - 50% Investment</v>
      </c>
      <c r="BY32" s="32" t="str">
        <f t="shared" si="10"/>
        <v>compresor gas grid-Component exchange - 50% Investment</v>
      </c>
      <c r="BZ32" s="32">
        <f t="shared" si="11"/>
        <v>0.24214515179621324</v>
      </c>
      <c r="CA32" s="32">
        <f t="shared" si="12"/>
        <v>21.85180497377296</v>
      </c>
    </row>
    <row r="33" spans="1:79" ht="15.75" thickBot="1" x14ac:dyDescent="0.3">
      <c r="A33" s="32">
        <f t="shared" si="2"/>
        <v>30</v>
      </c>
      <c r="B33" s="58"/>
      <c r="C33" s="55" t="s">
        <v>2</v>
      </c>
      <c r="D33" s="61" t="s">
        <v>14</v>
      </c>
      <c r="E33" s="62" t="s">
        <v>81</v>
      </c>
      <c r="F33" s="103" t="s">
        <v>248</v>
      </c>
      <c r="G33" s="108">
        <v>90.242587190691324</v>
      </c>
      <c r="H33" s="110" t="s">
        <v>252</v>
      </c>
      <c r="I33" s="42">
        <v>0.13075884816753924</v>
      </c>
      <c r="J33" s="30">
        <v>1.3843979057591618E-2</v>
      </c>
      <c r="K33" s="30">
        <v>1.9705759162303663E-2</v>
      </c>
      <c r="L33" s="30">
        <v>0</v>
      </c>
      <c r="M33" s="30">
        <v>7.7658444703605362E-2</v>
      </c>
      <c r="N33" s="30">
        <v>0.63929633277486908</v>
      </c>
      <c r="O33" s="30">
        <v>1.5832460732984291E-2</v>
      </c>
      <c r="P33" s="30">
        <v>0</v>
      </c>
      <c r="Q33" s="30">
        <v>0</v>
      </c>
      <c r="R33" s="30">
        <v>1.9837696335078536E-2</v>
      </c>
      <c r="S33" s="30">
        <v>0</v>
      </c>
      <c r="T33" s="30">
        <v>0.20151832460732982</v>
      </c>
      <c r="U33" s="30">
        <v>9.4916230366492143E-3</v>
      </c>
      <c r="V33" s="30">
        <v>7.5023874345549718E-2</v>
      </c>
      <c r="W33" s="30">
        <v>0</v>
      </c>
      <c r="X33" s="30">
        <v>0.364607490727473</v>
      </c>
      <c r="Y33" s="30">
        <v>0</v>
      </c>
      <c r="Z33" s="30">
        <v>0</v>
      </c>
      <c r="AA33" s="30">
        <v>2.8036649214659683E-2</v>
      </c>
      <c r="AB33" s="30">
        <v>0</v>
      </c>
      <c r="AC33" s="30">
        <v>0.20465010471204184</v>
      </c>
      <c r="AD33" s="30">
        <v>7.3254345549738226E-2</v>
      </c>
      <c r="AE33" s="30">
        <v>5.0638743455497385E-3</v>
      </c>
      <c r="AF33" s="30">
        <v>5.5298638743455496E-2</v>
      </c>
      <c r="AG33" s="30">
        <v>6.7853403141361244E-4</v>
      </c>
      <c r="AH33" s="30">
        <v>0</v>
      </c>
      <c r="AI33" s="30">
        <v>7.1365130890052336E-2</v>
      </c>
      <c r="AJ33" s="32" t="s">
        <v>88</v>
      </c>
      <c r="AK33" s="42">
        <f t="shared" si="154"/>
        <v>11.800016756713529</v>
      </c>
      <c r="AL33" s="30">
        <f t="shared" si="155"/>
        <v>1.2493164871708162</v>
      </c>
      <c r="AM33" s="30">
        <f t="shared" si="156"/>
        <v>1.7782986893629529</v>
      </c>
      <c r="AN33" s="30">
        <f t="shared" si="157"/>
        <v>0</v>
      </c>
      <c r="AO33" s="30">
        <f t="shared" si="158"/>
        <v>7.0080989672585874</v>
      </c>
      <c r="AP33" s="30">
        <f t="shared" si="159"/>
        <v>57.691755051125341</v>
      </c>
      <c r="AQ33" s="30">
        <f t="shared" si="160"/>
        <v>1.4287622181395316</v>
      </c>
      <c r="AR33" s="30">
        <f t="shared" si="161"/>
        <v>0</v>
      </c>
      <c r="AS33" s="30">
        <f t="shared" si="162"/>
        <v>0</v>
      </c>
      <c r="AT33" s="30">
        <f t="shared" si="163"/>
        <v>1.7902050411807826</v>
      </c>
      <c r="AU33" s="30">
        <f t="shared" si="164"/>
        <v>0</v>
      </c>
      <c r="AV33" s="30">
        <f t="shared" si="165"/>
        <v>18.185534978899</v>
      </c>
      <c r="AW33" s="30">
        <f t="shared" si="166"/>
        <v>0.85654861946599103</v>
      </c>
      <c r="AX33" s="30">
        <f t="shared" si="167"/>
        <v>6.7703485220117408</v>
      </c>
      <c r="AY33" s="30">
        <f t="shared" si="168"/>
        <v>0</v>
      </c>
      <c r="AZ33" s="30">
        <f t="shared" si="169"/>
        <v>32.903123272353163</v>
      </c>
      <c r="BA33" s="30">
        <f t="shared" si="170"/>
        <v>0</v>
      </c>
      <c r="BB33" s="30">
        <f t="shared" si="171"/>
        <v>0</v>
      </c>
      <c r="BC33" s="30">
        <f t="shared" si="172"/>
        <v>2.5300997612887537</v>
      </c>
      <c r="BD33" s="30">
        <f t="shared" si="173"/>
        <v>0</v>
      </c>
      <c r="BE33" s="30">
        <f t="shared" si="174"/>
        <v>18.468154918060545</v>
      </c>
      <c r="BF33" s="30">
        <f t="shared" si="175"/>
        <v>6.6106616653692827</v>
      </c>
      <c r="BG33" s="30">
        <f t="shared" si="176"/>
        <v>0.45697712215097724</v>
      </c>
      <c r="BH33" s="30">
        <f t="shared" si="177"/>
        <v>4.9902922283328239</v>
      </c>
      <c r="BI33" s="30">
        <f t="shared" si="178"/>
        <v>6.1232666491694204E-2</v>
      </c>
      <c r="BJ33" s="30">
        <f t="shared" si="179"/>
        <v>0</v>
      </c>
      <c r="BK33" s="30">
        <f t="shared" si="180"/>
        <v>6.4401740467206467</v>
      </c>
      <c r="BL33" s="32" t="s">
        <v>233</v>
      </c>
      <c r="BQ33" s="32">
        <f t="shared" si="4"/>
        <v>1</v>
      </c>
      <c r="BR33" s="32">
        <f t="shared" si="5"/>
        <v>30</v>
      </c>
      <c r="BS33" s="32" t="str">
        <f t="shared" ca="1" si="6"/>
        <v>AT</v>
      </c>
      <c r="BT33" s="32" t="str">
        <f t="shared" si="123"/>
        <v>from 10 to 20%</v>
      </c>
      <c r="BU33" s="32" t="str">
        <f t="shared" si="14"/>
        <v>TSO</v>
      </c>
      <c r="BV33" s="32" t="str">
        <f t="shared" si="7"/>
        <v>Storage</v>
      </c>
      <c r="BW33" s="32" t="str">
        <f t="shared" si="8"/>
        <v>compresor storage (cavern + porous)</v>
      </c>
      <c r="BX33" s="32" t="str">
        <f t="shared" si="9"/>
        <v>Component exchange - 50% Investment</v>
      </c>
      <c r="BY33" s="32" t="str">
        <f t="shared" si="10"/>
        <v>compresor storage (cavern + porous)-Component exchange - 50% Investment</v>
      </c>
      <c r="BZ33" s="32">
        <f t="shared" si="11"/>
        <v>0.13075884816753924</v>
      </c>
      <c r="CA33" s="32">
        <f t="shared" si="12"/>
        <v>11.800016756713529</v>
      </c>
    </row>
    <row r="34" spans="1:79" ht="30.75" thickBot="1" x14ac:dyDescent="0.3">
      <c r="A34" s="32">
        <f t="shared" si="2"/>
        <v>31</v>
      </c>
      <c r="B34" s="58"/>
      <c r="C34" s="55" t="s">
        <v>2</v>
      </c>
      <c r="D34" s="56" t="s">
        <v>17</v>
      </c>
      <c r="E34" s="105" t="s">
        <v>167</v>
      </c>
      <c r="F34" s="114" t="s">
        <v>46</v>
      </c>
      <c r="G34" s="108">
        <v>153.03503994906231</v>
      </c>
      <c r="H34" s="110" t="s">
        <v>253</v>
      </c>
      <c r="I34" s="42">
        <v>0.14916159998550099</v>
      </c>
      <c r="J34" s="30">
        <v>0.22148305173432412</v>
      </c>
      <c r="K34" s="30">
        <v>3.7956791867507791E-2</v>
      </c>
      <c r="L34" s="30">
        <v>0</v>
      </c>
      <c r="M34" s="30">
        <v>7.6754540088811052E-2</v>
      </c>
      <c r="N34" s="30">
        <v>1.2357185331099476</v>
      </c>
      <c r="O34" s="30">
        <v>2.5155116252977269E-2</v>
      </c>
      <c r="P34" s="30">
        <v>2.0158408922979353E-3</v>
      </c>
      <c r="Q34" s="30">
        <v>5.8019178624722882E-2</v>
      </c>
      <c r="R34" s="30">
        <v>0.20635484863303533</v>
      </c>
      <c r="S34" s="30">
        <v>1.9724062813360935E-2</v>
      </c>
      <c r="T34" s="30">
        <v>0.33915841771421079</v>
      </c>
      <c r="U34" s="30">
        <v>2.0963490111044637E-2</v>
      </c>
      <c r="V34" s="30">
        <v>9.3345013923298331E-2</v>
      </c>
      <c r="W34" s="30">
        <v>4.02108618521042E-2</v>
      </c>
      <c r="X34" s="30">
        <v>0.4938173778985917</v>
      </c>
      <c r="Y34" s="30">
        <v>2.924995557613352E-2</v>
      </c>
      <c r="Z34" s="30">
        <v>3.5754393418443056E-3</v>
      </c>
      <c r="AA34" s="30">
        <v>1.957169992572394E-2</v>
      </c>
      <c r="AB34" s="30">
        <v>0</v>
      </c>
      <c r="AC34" s="30">
        <v>0.62575041134108111</v>
      </c>
      <c r="AD34" s="30">
        <v>0.21444990466298508</v>
      </c>
      <c r="AE34" s="30">
        <v>1.8504553841441257E-2</v>
      </c>
      <c r="AF34" s="30">
        <v>0.10412250781126672</v>
      </c>
      <c r="AG34" s="30">
        <v>8.3141890003211785E-3</v>
      </c>
      <c r="AH34" s="30">
        <v>1.1380904950901946E-2</v>
      </c>
      <c r="AI34" s="30">
        <v>6.2299375501098937E-2</v>
      </c>
      <c r="AJ34" s="32" t="s">
        <v>92</v>
      </c>
      <c r="AK34" s="41">
        <f t="shared" si="154"/>
        <v>22.826951412647198</v>
      </c>
      <c r="AL34" s="38">
        <f t="shared" si="155"/>
        <v>33.894667670202523</v>
      </c>
      <c r="AM34" s="38">
        <f t="shared" si="156"/>
        <v>5.8087191597822985</v>
      </c>
      <c r="AN34" s="38">
        <f t="shared" si="157"/>
        <v>0</v>
      </c>
      <c r="AO34" s="38">
        <f t="shared" si="158"/>
        <v>11.746134108763103</v>
      </c>
      <c r="AP34" s="38">
        <f t="shared" si="159"/>
        <v>189.1082350802775</v>
      </c>
      <c r="AQ34" s="38">
        <f t="shared" si="160"/>
        <v>3.8496142206976831</v>
      </c>
      <c r="AR34" s="38">
        <f t="shared" si="161"/>
        <v>0.30849429148376795</v>
      </c>
      <c r="AS34" s="38">
        <f t="shared" si="162"/>
        <v>8.8789673186462483</v>
      </c>
      <c r="AT34" s="38">
        <f t="shared" si="163"/>
        <v>31.579522504239268</v>
      </c>
      <c r="AU34" s="38">
        <f t="shared" si="164"/>
        <v>3.018472740600505</v>
      </c>
      <c r="AV34" s="38">
        <f t="shared" si="165"/>
        <v>51.903122003955012</v>
      </c>
      <c r="AW34" s="38">
        <f t="shared" si="166"/>
        <v>3.2081485466154884</v>
      </c>
      <c r="AX34" s="38">
        <f t="shared" si="167"/>
        <v>14.285057934797738</v>
      </c>
      <c r="AY34" s="38">
        <f t="shared" si="168"/>
        <v>6.1536708499229915</v>
      </c>
      <c r="AZ34" s="38">
        <f t="shared" si="169"/>
        <v>75.571362154252185</v>
      </c>
      <c r="BA34" s="38">
        <f t="shared" si="170"/>
        <v>4.4762681201018912</v>
      </c>
      <c r="BB34" s="38">
        <f t="shared" si="171"/>
        <v>0.54716750251459234</v>
      </c>
      <c r="BC34" s="38">
        <f t="shared" si="172"/>
        <v>2.9951558800042228</v>
      </c>
      <c r="BD34" s="38">
        <f t="shared" si="173"/>
        <v>0</v>
      </c>
      <c r="BE34" s="38">
        <f t="shared" si="174"/>
        <v>95.761739197724523</v>
      </c>
      <c r="BF34" s="38">
        <f t="shared" si="175"/>
        <v>32.818349727172524</v>
      </c>
      <c r="BG34" s="38">
        <f t="shared" si="176"/>
        <v>2.8318451363645374</v>
      </c>
      <c r="BH34" s="38">
        <f t="shared" si="177"/>
        <v>15.934392142493756</v>
      </c>
      <c r="BI34" s="38">
        <f t="shared" si="178"/>
        <v>1.272362245808206</v>
      </c>
      <c r="BJ34" s="38">
        <f t="shared" si="179"/>
        <v>1.7416772438177603</v>
      </c>
      <c r="BK34" s="38">
        <f t="shared" si="180"/>
        <v>9.533987418612309</v>
      </c>
      <c r="BL34" s="32" t="s">
        <v>233</v>
      </c>
      <c r="BQ34" s="32">
        <f t="shared" si="4"/>
        <v>1</v>
      </c>
      <c r="BR34" s="32">
        <f t="shared" si="5"/>
        <v>31</v>
      </c>
      <c r="BS34" s="32" t="str">
        <f t="shared" ca="1" si="6"/>
        <v>AT</v>
      </c>
      <c r="BT34" s="32" t="str">
        <f t="shared" si="123"/>
        <v>from 10 to 20%</v>
      </c>
      <c r="BU34" s="32" t="str">
        <f t="shared" si="14"/>
        <v>TSO</v>
      </c>
      <c r="BV34" s="32" t="str">
        <f t="shared" si="7"/>
        <v>Transmission</v>
      </c>
      <c r="BW34" s="32" t="str">
        <f t="shared" si="8"/>
        <v>Instalation of higher gas turbine capacities for compressors - inkl. transit and storage</v>
      </c>
      <c r="BX34" s="32" t="str">
        <f t="shared" si="9"/>
        <v>Investment +40% of excisting capacity</v>
      </c>
      <c r="BY34" s="32" t="str">
        <f t="shared" si="10"/>
        <v>Instalation of higher gas turbine capacities for compressors - inkl. transit and storage-Investment +40% of excisting capacity</v>
      </c>
      <c r="BZ34" s="32">
        <f t="shared" si="11"/>
        <v>0.14916159998550099</v>
      </c>
      <c r="CA34" s="32">
        <f t="shared" si="12"/>
        <v>22.826951412647198</v>
      </c>
    </row>
    <row r="35" spans="1:79" ht="15.75" thickBot="1" x14ac:dyDescent="0.3">
      <c r="A35" s="32">
        <f t="shared" si="2"/>
        <v>32</v>
      </c>
      <c r="B35" s="58"/>
      <c r="C35" s="55"/>
      <c r="D35" s="56"/>
      <c r="E35" s="106"/>
      <c r="F35" s="103" t="s">
        <v>39</v>
      </c>
      <c r="G35" s="108">
        <v>28.024887431206164</v>
      </c>
      <c r="H35" s="110" t="s">
        <v>86</v>
      </c>
      <c r="I35" s="42">
        <v>0.31666797709454009</v>
      </c>
      <c r="J35" s="30">
        <v>0.40956826716654643</v>
      </c>
      <c r="K35" s="30">
        <v>8.1823804759508525E-2</v>
      </c>
      <c r="L35" s="30">
        <v>0</v>
      </c>
      <c r="M35" s="30">
        <v>0.14799581590559979</v>
      </c>
      <c r="N35" s="30">
        <v>2.2042679822104381</v>
      </c>
      <c r="O35" s="30">
        <v>5.0117335134206957E-2</v>
      </c>
      <c r="P35" s="30">
        <v>3.6966008746534594E-3</v>
      </c>
      <c r="Q35" s="30">
        <v>0.10639418382188832</v>
      </c>
      <c r="R35" s="30">
        <v>0.41207104719680393</v>
      </c>
      <c r="S35" s="30">
        <v>3.6169515226211424E-2</v>
      </c>
      <c r="T35" s="30">
        <v>0.6810209930612432</v>
      </c>
      <c r="U35" s="30">
        <v>4.1152871556619425E-2</v>
      </c>
      <c r="V35" s="30">
        <v>0.21794412516340123</v>
      </c>
      <c r="W35" s="30">
        <v>7.3737717922575371E-2</v>
      </c>
      <c r="X35" s="30">
        <v>1.0430260999624854</v>
      </c>
      <c r="Y35" s="30">
        <v>5.3637869823671275E-2</v>
      </c>
      <c r="Z35" s="30">
        <v>6.5565552563354897E-3</v>
      </c>
      <c r="AA35" s="30">
        <v>5.1739600447912384E-2</v>
      </c>
      <c r="AB35" s="30">
        <v>0</v>
      </c>
      <c r="AC35" s="30">
        <v>1.1945761159531849</v>
      </c>
      <c r="AD35" s="30">
        <v>0.40966366480925548</v>
      </c>
      <c r="AE35" s="30">
        <v>3.5601840729503537E-2</v>
      </c>
      <c r="AF35" s="30">
        <v>0.21993575784712466</v>
      </c>
      <c r="AG35" s="30">
        <v>1.4894911163403869E-2</v>
      </c>
      <c r="AH35" s="30">
        <v>2.087003163622405E-2</v>
      </c>
      <c r="AI35" s="30">
        <v>0.12099378848220592</v>
      </c>
      <c r="AJ35" s="32" t="s">
        <v>89</v>
      </c>
      <c r="AK35" s="41">
        <f t="shared" si="154"/>
        <v>8.8745844111422585</v>
      </c>
      <c r="AL35" s="38">
        <f t="shared" si="155"/>
        <v>11.478104582736636</v>
      </c>
      <c r="AM35" s="38">
        <f t="shared" si="156"/>
        <v>2.2931029175782176</v>
      </c>
      <c r="AN35" s="38">
        <f t="shared" si="157"/>
        <v>0</v>
      </c>
      <c r="AO35" s="38">
        <f t="shared" si="158"/>
        <v>4.1475660810439452</v>
      </c>
      <c r="AP35" s="38">
        <f t="shared" si="159"/>
        <v>61.774362069659475</v>
      </c>
      <c r="AQ35" s="38">
        <f t="shared" si="160"/>
        <v>1.4045326754881837</v>
      </c>
      <c r="AR35" s="38">
        <f t="shared" si="161"/>
        <v>0.10359682339026145</v>
      </c>
      <c r="AS35" s="38">
        <f t="shared" si="162"/>
        <v>2.9816850249434763</v>
      </c>
      <c r="AT35" s="38">
        <f t="shared" si="163"/>
        <v>11.548244711349673</v>
      </c>
      <c r="AU35" s="38">
        <f t="shared" si="164"/>
        <v>1.0136465926558724</v>
      </c>
      <c r="AV35" s="38">
        <f t="shared" si="165"/>
        <v>19.085536668829576</v>
      </c>
      <c r="AW35" s="38">
        <f t="shared" si="166"/>
        <v>1.1533045928451453</v>
      </c>
      <c r="AX35" s="38">
        <f t="shared" si="167"/>
        <v>6.1078595739970263</v>
      </c>
      <c r="AY35" s="38">
        <f t="shared" si="168"/>
        <v>2.066491244214208</v>
      </c>
      <c r="AZ35" s="38">
        <f t="shared" si="169"/>
        <v>29.230689039258642</v>
      </c>
      <c r="BA35" s="38">
        <f t="shared" si="170"/>
        <v>1.5031952638580774</v>
      </c>
      <c r="BB35" s="38">
        <f t="shared" si="171"/>
        <v>0.18374672299528516</v>
      </c>
      <c r="BC35" s="38">
        <f t="shared" si="172"/>
        <v>1.4499964782883286</v>
      </c>
      <c r="BD35" s="38">
        <f t="shared" si="173"/>
        <v>0</v>
      </c>
      <c r="BE35" s="38">
        <f t="shared" si="174"/>
        <v>33.477861177595486</v>
      </c>
      <c r="BF35" s="38">
        <f t="shared" si="175"/>
        <v>11.480778090934759</v>
      </c>
      <c r="BG35" s="38">
        <f t="shared" si="176"/>
        <v>0.99773757878806735</v>
      </c>
      <c r="BH35" s="38">
        <f t="shared" si="177"/>
        <v>6.1636748557626859</v>
      </c>
      <c r="BI35" s="38">
        <f t="shared" si="178"/>
        <v>0.41742820865220948</v>
      </c>
      <c r="BJ35" s="38">
        <f t="shared" si="179"/>
        <v>0.58488028729089037</v>
      </c>
      <c r="BK35" s="38">
        <f t="shared" si="180"/>
        <v>3.3908373020889897</v>
      </c>
      <c r="BL35" s="32" t="s">
        <v>233</v>
      </c>
      <c r="BQ35" s="32">
        <f t="shared" si="4"/>
        <v>1</v>
      </c>
      <c r="BR35" s="32">
        <f t="shared" si="5"/>
        <v>32</v>
      </c>
      <c r="BS35" s="32" t="str">
        <f t="shared" ca="1" si="6"/>
        <v>AT</v>
      </c>
      <c r="BT35" s="32" t="str">
        <f t="shared" si="123"/>
        <v>from 10 to 20%</v>
      </c>
      <c r="BU35" s="32" t="str">
        <f t="shared" si="14"/>
        <v>TSO</v>
      </c>
      <c r="BV35" s="32" t="str">
        <f t="shared" si="7"/>
        <v>Transmission</v>
      </c>
      <c r="BW35" s="32" t="str">
        <f t="shared" si="8"/>
        <v>Instalation of higher gas turbine capacities for compressors - inkl. transit and storage</v>
      </c>
      <c r="BX35" s="32" t="str">
        <f t="shared" si="9"/>
        <v>Gas demand +40% of excisting transport losses</v>
      </c>
      <c r="BY35" s="32" t="str">
        <f t="shared" si="10"/>
        <v>Instalation of higher gas turbine capacities for compressors - inkl. transit and storage-Gas demand +40% of excisting transport losses</v>
      </c>
      <c r="BZ35" s="32">
        <f t="shared" si="11"/>
        <v>0.31666797709454009</v>
      </c>
      <c r="CA35" s="32">
        <f t="shared" si="12"/>
        <v>8.8745844111422585</v>
      </c>
    </row>
    <row r="36" spans="1:79" ht="15.75" thickBot="1" x14ac:dyDescent="0.3">
      <c r="A36" s="32">
        <f t="shared" si="2"/>
        <v>33</v>
      </c>
      <c r="B36" s="58"/>
      <c r="C36" s="55" t="s">
        <v>2</v>
      </c>
      <c r="D36" s="56" t="s">
        <v>17</v>
      </c>
      <c r="E36" s="62" t="s">
        <v>142</v>
      </c>
      <c r="F36" s="103" t="s">
        <v>40</v>
      </c>
      <c r="G36" s="108"/>
      <c r="H36" s="110" t="s">
        <v>254</v>
      </c>
      <c r="I36" s="42">
        <v>2.524025974025974E-2</v>
      </c>
      <c r="J36" s="30">
        <v>5.4064935064935066E-2</v>
      </c>
      <c r="K36" s="30">
        <v>4.1519480519480519E-2</v>
      </c>
      <c r="L36" s="30">
        <v>0</v>
      </c>
      <c r="M36" s="30">
        <v>5.706688311688312E-2</v>
      </c>
      <c r="N36" s="30">
        <v>0.57499999999999996</v>
      </c>
      <c r="O36" s="30">
        <v>1.382987012987013E-2</v>
      </c>
      <c r="P36" s="30">
        <v>1.3217532467532468E-2</v>
      </c>
      <c r="Q36" s="30">
        <v>2.1879870129870131E-2</v>
      </c>
      <c r="R36" s="30">
        <v>0.36934415584415586</v>
      </c>
      <c r="S36" s="30">
        <v>1.9415584415584417E-2</v>
      </c>
      <c r="T36" s="30">
        <v>0.56197662337662335</v>
      </c>
      <c r="U36" s="30">
        <v>4.0220129870129864E-2</v>
      </c>
      <c r="V36" s="30">
        <v>8.7713636363636369E-2</v>
      </c>
      <c r="W36" s="30">
        <v>3.6247402597402598E-2</v>
      </c>
      <c r="X36" s="30">
        <v>0.52284675324675323</v>
      </c>
      <c r="Y36" s="30">
        <v>3.1557792207792208E-2</v>
      </c>
      <c r="Z36" s="30">
        <v>4.4357142857142859E-3</v>
      </c>
      <c r="AA36" s="30">
        <v>1.7742857142857144E-2</v>
      </c>
      <c r="AB36" s="30">
        <v>0</v>
      </c>
      <c r="AC36" s="30">
        <v>0.1792207792207792</v>
      </c>
      <c r="AD36" s="30">
        <v>0.16044740259740259</v>
      </c>
      <c r="AE36" s="30">
        <v>2.0535714285714286E-2</v>
      </c>
      <c r="AF36" s="30">
        <v>0.19984610389610391</v>
      </c>
      <c r="AG36" s="30">
        <v>8.9759740259740262E-3</v>
      </c>
      <c r="AH36" s="30">
        <v>1.7533766233766231E-2</v>
      </c>
      <c r="AI36" s="30">
        <v>3.3947402597402594E-2</v>
      </c>
      <c r="AJ36" s="32" t="s">
        <v>95</v>
      </c>
      <c r="AK36" s="42">
        <f t="shared" ref="AK36" si="181">$G36*I36</f>
        <v>0</v>
      </c>
      <c r="AL36" s="30">
        <f t="shared" ref="AL36" si="182">$G36*J36</f>
        <v>0</v>
      </c>
      <c r="AM36" s="30">
        <f t="shared" ref="AM36" si="183">$G36*K36</f>
        <v>0</v>
      </c>
      <c r="AN36" s="30">
        <f t="shared" ref="AN36" si="184">$G36*L36</f>
        <v>0</v>
      </c>
      <c r="AO36" s="30">
        <f t="shared" ref="AO36" si="185">$G36*M36</f>
        <v>0</v>
      </c>
      <c r="AP36" s="30">
        <f t="shared" ref="AP36" si="186">$G36*N36</f>
        <v>0</v>
      </c>
      <c r="AQ36" s="30">
        <f t="shared" ref="AQ36" si="187">$G36*O36</f>
        <v>0</v>
      </c>
      <c r="AR36" s="30">
        <f t="shared" ref="AR36" si="188">$G36*P36</f>
        <v>0</v>
      </c>
      <c r="AS36" s="30">
        <f t="shared" ref="AS36" si="189">$G36*Q36</f>
        <v>0</v>
      </c>
      <c r="AT36" s="30">
        <f t="shared" ref="AT36" si="190">$G36*R36</f>
        <v>0</v>
      </c>
      <c r="AU36" s="30">
        <f t="shared" ref="AU36" si="191">$G36*S36</f>
        <v>0</v>
      </c>
      <c r="AV36" s="30">
        <f t="shared" ref="AV36" si="192">$G36*T36</f>
        <v>0</v>
      </c>
      <c r="AW36" s="30">
        <f t="shared" ref="AW36" si="193">$G36*U36</f>
        <v>0</v>
      </c>
      <c r="AX36" s="30">
        <f t="shared" ref="AX36" si="194">$G36*V36</f>
        <v>0</v>
      </c>
      <c r="AY36" s="30">
        <f t="shared" ref="AY36" si="195">$G36*W36</f>
        <v>0</v>
      </c>
      <c r="AZ36" s="30">
        <f t="shared" ref="AZ36" si="196">$G36*X36</f>
        <v>0</v>
      </c>
      <c r="BA36" s="30">
        <f t="shared" ref="BA36" si="197">$G36*Y36</f>
        <v>0</v>
      </c>
      <c r="BB36" s="30">
        <f t="shared" ref="BB36" si="198">$G36*Z36</f>
        <v>0</v>
      </c>
      <c r="BC36" s="30">
        <f t="shared" ref="BC36" si="199">$G36*AA36</f>
        <v>0</v>
      </c>
      <c r="BD36" s="30">
        <f t="shared" ref="BD36" si="200">$G36*AB36</f>
        <v>0</v>
      </c>
      <c r="BE36" s="30">
        <f t="shared" ref="BE36" si="201">$G36*AC36</f>
        <v>0</v>
      </c>
      <c r="BF36" s="30">
        <f t="shared" ref="BF36" si="202">$G36*AD36</f>
        <v>0</v>
      </c>
      <c r="BG36" s="30">
        <f t="shared" ref="BG36" si="203">$G36*AE36</f>
        <v>0</v>
      </c>
      <c r="BH36" s="30">
        <f t="shared" ref="BH36" si="204">$G36*AF36</f>
        <v>0</v>
      </c>
      <c r="BI36" s="30">
        <f t="shared" ref="BI36" si="205">$G36*AG36</f>
        <v>0</v>
      </c>
      <c r="BJ36" s="30">
        <f t="shared" ref="BJ36" si="206">$G36*AH36</f>
        <v>0</v>
      </c>
      <c r="BK36" s="30">
        <f t="shared" ref="BK36" si="207">$G36*AI36</f>
        <v>0</v>
      </c>
      <c r="BL36" s="32" t="s">
        <v>233</v>
      </c>
      <c r="BQ36" s="32">
        <f t="shared" si="4"/>
        <v>1</v>
      </c>
      <c r="BR36" s="32">
        <f t="shared" si="5"/>
        <v>33</v>
      </c>
      <c r="BS36" s="32" t="str">
        <f t="shared" ca="1" si="6"/>
        <v>AT</v>
      </c>
      <c r="BT36" s="32" t="str">
        <f t="shared" si="123"/>
        <v>from 10 to 20%</v>
      </c>
      <c r="BU36" s="32" t="str">
        <f t="shared" si="14"/>
        <v>TSO</v>
      </c>
      <c r="BV36" s="32" t="str">
        <f t="shared" si="7"/>
        <v>Transmission</v>
      </c>
      <c r="BW36" s="32" t="str">
        <f t="shared" si="8"/>
        <v>gas chromatographs (GC)</v>
      </c>
      <c r="BX36" s="32" t="str">
        <f t="shared" si="9"/>
        <v>Adaptation - Exchange helium</v>
      </c>
      <c r="BY36" s="32" t="str">
        <f t="shared" si="10"/>
        <v>gas chromatographs (GC)-Adaptation - Exchange helium</v>
      </c>
      <c r="BZ36" s="32">
        <f t="shared" si="11"/>
        <v>2.524025974025974E-2</v>
      </c>
      <c r="CA36" s="32">
        <f t="shared" si="12"/>
        <v>0</v>
      </c>
    </row>
    <row r="37" spans="1:79" ht="15.75" thickBot="1" x14ac:dyDescent="0.3">
      <c r="A37" s="32">
        <f t="shared" si="2"/>
        <v>34</v>
      </c>
      <c r="B37" s="58"/>
      <c r="C37" s="55" t="s">
        <v>36</v>
      </c>
      <c r="D37" s="56" t="s">
        <v>16</v>
      </c>
      <c r="E37" s="105" t="s">
        <v>41</v>
      </c>
      <c r="F37" s="103" t="s">
        <v>246</v>
      </c>
      <c r="G37" s="108">
        <v>2.5025725276376156</v>
      </c>
      <c r="H37" s="110" t="s">
        <v>252</v>
      </c>
      <c r="I37" s="42">
        <v>3.3886257348241502</v>
      </c>
      <c r="J37" s="30">
        <v>1.827781732691196</v>
      </c>
      <c r="K37" s="30">
        <v>0.7659157128293731</v>
      </c>
      <c r="L37" s="30">
        <v>0</v>
      </c>
      <c r="M37" s="30">
        <v>0.30906435100158808</v>
      </c>
      <c r="N37" s="30">
        <v>13.919212287205319</v>
      </c>
      <c r="O37" s="30">
        <v>0.84208847518976016</v>
      </c>
      <c r="P37" s="30">
        <v>0.20438362934938628</v>
      </c>
      <c r="Q37" s="30">
        <v>1.4736388010201307</v>
      </c>
      <c r="R37" s="30">
        <v>4.2233672822098258</v>
      </c>
      <c r="S37" s="30">
        <v>1.3504244551524098</v>
      </c>
      <c r="T37" s="30">
        <v>3.5321213544658994</v>
      </c>
      <c r="U37" s="30">
        <v>0.58362077198244744</v>
      </c>
      <c r="V37" s="30">
        <v>1.6826347370842454</v>
      </c>
      <c r="W37" s="30">
        <v>1.37978964532306</v>
      </c>
      <c r="X37" s="30">
        <v>14.099028031079225</v>
      </c>
      <c r="Y37" s="30">
        <v>0.62056170223813989</v>
      </c>
      <c r="Z37" s="30">
        <v>1.6361814428873932E-2</v>
      </c>
      <c r="AA37" s="30">
        <v>1.4227863302277088</v>
      </c>
      <c r="AB37" s="30">
        <v>0.24625</v>
      </c>
      <c r="AC37" s="30">
        <v>5.1539534887454108</v>
      </c>
      <c r="AD37" s="30">
        <v>2.8324437640329028</v>
      </c>
      <c r="AE37" s="30">
        <v>2.470985298392784</v>
      </c>
      <c r="AF37" s="30">
        <v>1.904600613773944</v>
      </c>
      <c r="AG37" s="30">
        <v>1.3967906042991001</v>
      </c>
      <c r="AH37" s="30">
        <v>9.9249425463916699E-2</v>
      </c>
      <c r="AI37" s="30">
        <v>0.8008100399607383</v>
      </c>
      <c r="AJ37" s="32" t="s">
        <v>88</v>
      </c>
      <c r="AK37" s="41">
        <f t="shared" si="154"/>
        <v>8.4802816704167459</v>
      </c>
      <c r="AL37" s="38">
        <f t="shared" si="155"/>
        <v>4.5741563507508669</v>
      </c>
      <c r="AM37" s="38">
        <f t="shared" si="156"/>
        <v>1.9167596214127705</v>
      </c>
      <c r="AN37" s="38">
        <f t="shared" si="157"/>
        <v>0</v>
      </c>
      <c r="AO37" s="38">
        <f t="shared" si="158"/>
        <v>0.77345595408872347</v>
      </c>
      <c r="AP37" s="38">
        <f t="shared" si="159"/>
        <v>34.833838276315973</v>
      </c>
      <c r="AQ37" s="38">
        <f t="shared" si="160"/>
        <v>2.1073874838501436</v>
      </c>
      <c r="AR37" s="38">
        <f t="shared" si="161"/>
        <v>0.51148485590864323</v>
      </c>
      <c r="AS37" s="38">
        <f t="shared" si="162"/>
        <v>3.6878879790938135</v>
      </c>
      <c r="AT37" s="38">
        <f t="shared" si="163"/>
        <v>10.569282934581851</v>
      </c>
      <c r="AU37" s="38">
        <f t="shared" si="164"/>
        <v>3.379535142114416</v>
      </c>
      <c r="AV37" s="38">
        <f t="shared" si="165"/>
        <v>8.8393898659685242</v>
      </c>
      <c r="AW37" s="38">
        <f t="shared" si="166"/>
        <v>1.4605533105219299</v>
      </c>
      <c r="AX37" s="38">
        <f t="shared" si="167"/>
        <v>4.2109154670757745</v>
      </c>
      <c r="AY37" s="38">
        <f t="shared" si="168"/>
        <v>3.4530236603043396</v>
      </c>
      <c r="AZ37" s="38">
        <f t="shared" si="169"/>
        <v>35.283840216971534</v>
      </c>
      <c r="BA37" s="38">
        <f t="shared" si="170"/>
        <v>1.5530006677252031</v>
      </c>
      <c r="BB37" s="38">
        <f t="shared" si="171"/>
        <v>4.0946627292004649E-2</v>
      </c>
      <c r="BC37" s="38">
        <f t="shared" si="172"/>
        <v>3.5606259827262048</v>
      </c>
      <c r="BD37" s="38">
        <f t="shared" si="173"/>
        <v>0.61625848493076285</v>
      </c>
      <c r="BE37" s="38">
        <f t="shared" si="174"/>
        <v>12.898142409656311</v>
      </c>
      <c r="BF37" s="38">
        <f t="shared" si="175"/>
        <v>7.0883959499472233</v>
      </c>
      <c r="BG37" s="38">
        <f t="shared" si="176"/>
        <v>6.1838199239542178</v>
      </c>
      <c r="BH37" s="38">
        <f t="shared" si="177"/>
        <v>4.7664011721524133</v>
      </c>
      <c r="BI37" s="38">
        <f t="shared" si="178"/>
        <v>3.4955697931812715</v>
      </c>
      <c r="BJ37" s="38">
        <f t="shared" si="179"/>
        <v>0.24837888554981513</v>
      </c>
      <c r="BK37" s="38">
        <f t="shared" si="180"/>
        <v>2.004085205862125</v>
      </c>
      <c r="BL37" s="32" t="s">
        <v>233</v>
      </c>
      <c r="BM37" s="32" t="s">
        <v>84</v>
      </c>
      <c r="BQ37" s="32">
        <f t="shared" si="4"/>
        <v>1</v>
      </c>
      <c r="BR37" s="32">
        <f t="shared" si="5"/>
        <v>34</v>
      </c>
      <c r="BS37" s="32" t="str">
        <f t="shared" ca="1" si="6"/>
        <v>AT</v>
      </c>
      <c r="BT37" s="32" t="str">
        <f t="shared" si="123"/>
        <v>from 10 to 20%</v>
      </c>
      <c r="BU37" s="32" t="str">
        <f t="shared" si="14"/>
        <v>DSO</v>
      </c>
      <c r="BV37" s="32" t="str">
        <f t="shared" si="7"/>
        <v>End-use</v>
      </c>
      <c r="BW37" s="32" t="str">
        <f t="shared" si="8"/>
        <v>CHP for power generation</v>
      </c>
      <c r="BX37" s="32" t="str">
        <f t="shared" si="9"/>
        <v>Membrane for deblending - Investment</v>
      </c>
      <c r="BY37" s="32" t="str">
        <f t="shared" si="10"/>
        <v>CHP for power generation-Membrane for deblending - Investment</v>
      </c>
      <c r="BZ37" s="32">
        <f t="shared" si="11"/>
        <v>3.3886257348241502</v>
      </c>
      <c r="CA37" s="32">
        <f t="shared" si="12"/>
        <v>8.4802816704167459</v>
      </c>
    </row>
    <row r="38" spans="1:79" ht="15.75" thickBot="1" x14ac:dyDescent="0.3">
      <c r="A38" s="32">
        <f t="shared" si="2"/>
        <v>35</v>
      </c>
      <c r="B38" s="58"/>
      <c r="C38" s="55"/>
      <c r="D38" s="56"/>
      <c r="E38" s="107"/>
      <c r="F38" s="103" t="s">
        <v>29</v>
      </c>
      <c r="G38" s="108">
        <v>0.97746402389356501</v>
      </c>
      <c r="H38" s="110" t="s">
        <v>85</v>
      </c>
      <c r="I38" s="42">
        <v>0.57118237250476522</v>
      </c>
      <c r="J38" s="30">
        <v>6.2686358672751208</v>
      </c>
      <c r="K38" s="30">
        <v>4.8326110579813699</v>
      </c>
      <c r="L38" s="30">
        <v>0</v>
      </c>
      <c r="M38" s="30">
        <v>0.19893643031203359</v>
      </c>
      <c r="N38" s="30">
        <v>58.468631112476452</v>
      </c>
      <c r="O38" s="30">
        <v>0.39514909482843669</v>
      </c>
      <c r="P38" s="30">
        <v>4.8017464802045613E-2</v>
      </c>
      <c r="Q38" s="30">
        <v>1.1780680498679874</v>
      </c>
      <c r="R38" s="30">
        <v>5.9076893768116268</v>
      </c>
      <c r="S38" s="30">
        <v>4.4916433740453376</v>
      </c>
      <c r="T38" s="30">
        <v>8.5438453992955168</v>
      </c>
      <c r="U38" s="30">
        <v>1.0255929919313373</v>
      </c>
      <c r="V38" s="30">
        <v>3.4773265309522614</v>
      </c>
      <c r="W38" s="30">
        <v>0.84204153553001881</v>
      </c>
      <c r="X38" s="30">
        <v>53.522237892992194</v>
      </c>
      <c r="Y38" s="30">
        <v>1.0344844533745821</v>
      </c>
      <c r="Z38" s="30">
        <v>3.2210570150853777E-3</v>
      </c>
      <c r="AA38" s="30">
        <v>3.3280231519263408</v>
      </c>
      <c r="AB38" s="30">
        <v>0.52404428219945809</v>
      </c>
      <c r="AC38" s="30">
        <v>17.314747614455737</v>
      </c>
      <c r="AD38" s="30">
        <v>19.218274149309558</v>
      </c>
      <c r="AE38" s="30">
        <v>0.70036238077347401</v>
      </c>
      <c r="AF38" s="30">
        <v>5.8341694708970557</v>
      </c>
      <c r="AG38" s="30">
        <v>0.2985596551960577</v>
      </c>
      <c r="AH38" s="30">
        <v>0.22340564837346691</v>
      </c>
      <c r="AI38" s="30">
        <v>2.0243463451839814</v>
      </c>
      <c r="AJ38" s="32" t="s">
        <v>89</v>
      </c>
      <c r="AK38" s="41">
        <f t="shared" ref="AK38:AK43" si="208">$G38*I38</f>
        <v>0.55831022020558096</v>
      </c>
      <c r="AL38" s="38">
        <f t="shared" ref="AL38:AL43" si="209">$G38*J38</f>
        <v>6.1273660391502673</v>
      </c>
      <c r="AM38" s="38">
        <f t="shared" ref="AM38:AM43" si="210">$G38*K38</f>
        <v>4.7237034506470081</v>
      </c>
      <c r="AN38" s="38">
        <f t="shared" ref="AN38:AN43" si="211">$G38*L38</f>
        <v>0</v>
      </c>
      <c r="AO38" s="38">
        <f t="shared" ref="AO38:AO43" si="212">$G38*M38</f>
        <v>0.19445320367182214</v>
      </c>
      <c r="AP38" s="38">
        <f t="shared" ref="AP38:AP43" si="213">$G38*N38</f>
        <v>57.150983438749719</v>
      </c>
      <c r="AQ38" s="38">
        <f t="shared" ref="AQ38:AQ43" si="214">$G38*O38</f>
        <v>0.38624402426890364</v>
      </c>
      <c r="AR38" s="38">
        <f t="shared" ref="AR38:AR43" si="215">$G38*P38</f>
        <v>4.6935344362575133E-2</v>
      </c>
      <c r="AS38" s="38">
        <f t="shared" ref="AS38:AS43" si="216">$G38*Q38</f>
        <v>1.151519136444408</v>
      </c>
      <c r="AT38" s="38">
        <f t="shared" ref="AT38:AT43" si="217">$G38*R38</f>
        <v>5.77455383017156</v>
      </c>
      <c r="AU38" s="38">
        <f t="shared" ref="AU38:AU43" si="218">$G38*S38</f>
        <v>4.3904198062892252</v>
      </c>
      <c r="AV38" s="38">
        <f t="shared" ref="AV38:AV43" si="219">$G38*T38</f>
        <v>8.3513015035199185</v>
      </c>
      <c r="AW38" s="38">
        <f t="shared" ref="AW38:AW43" si="220">$G38*U38</f>
        <v>1.0024802527702457</v>
      </c>
      <c r="AX38" s="38">
        <f t="shared" ref="AX38:AX43" si="221">$G38*V38</f>
        <v>3.3989615833364488</v>
      </c>
      <c r="AY38" s="38">
        <f t="shared" ref="AY38:AY43" si="222">$G38*W38</f>
        <v>0.82306530760468843</v>
      </c>
      <c r="AZ38" s="38">
        <f t="shared" ref="AZ38:AZ43" si="223">$G38*X38</f>
        <v>52.316062018672795</v>
      </c>
      <c r="BA38" s="38">
        <f t="shared" ref="BA38:BA43" si="224">$G38*Y38</f>
        <v>1.0111713364508541</v>
      </c>
      <c r="BB38" s="38">
        <f t="shared" ref="BB38:BB43" si="225">$G38*Z38</f>
        <v>3.1484673511559488E-3</v>
      </c>
      <c r="BC38" s="38">
        <f t="shared" ref="BC38:BC43" si="226">$G38*AA38</f>
        <v>3.2530229016928662</v>
      </c>
      <c r="BD38" s="38">
        <f t="shared" ref="BD38:BD43" si="227">$G38*AB38</f>
        <v>0.51223443277709724</v>
      </c>
      <c r="BE38" s="38">
        <f t="shared" ref="BE38:BE43" si="228">$G38*AC38</f>
        <v>16.924542875927411</v>
      </c>
      <c r="BF38" s="38">
        <f t="shared" ref="BF38:BF43" si="229">$G38*AD38</f>
        <v>18.785171582273801</v>
      </c>
      <c r="BG38" s="38">
        <f t="shared" ref="BG38:BG43" si="230">$G38*AE38</f>
        <v>0.6845790308945171</v>
      </c>
      <c r="BH38" s="38">
        <f t="shared" ref="BH38:BH43" si="231">$G38*AF38</f>
        <v>5.7026907671000275</v>
      </c>
      <c r="BI38" s="38">
        <f t="shared" ref="BI38:BI43" si="232">$G38*AG38</f>
        <v>0.29183132194021388</v>
      </c>
      <c r="BJ38" s="38">
        <f t="shared" ref="BJ38:BJ43" si="233">$G38*AH38</f>
        <v>0.21837098401967983</v>
      </c>
      <c r="BK38" s="38">
        <f t="shared" ref="BK38:BK43" si="234">$G38*AI38</f>
        <v>1.9787257243177663</v>
      </c>
      <c r="BL38" s="32" t="s">
        <v>233</v>
      </c>
      <c r="BQ38" s="32">
        <f t="shared" si="4"/>
        <v>1</v>
      </c>
      <c r="BR38" s="32">
        <f t="shared" si="5"/>
        <v>35</v>
      </c>
      <c r="BS38" s="32" t="str">
        <f t="shared" ca="1" si="6"/>
        <v>AT</v>
      </c>
      <c r="BT38" s="32" t="str">
        <f t="shared" si="123"/>
        <v>from 10 to 20%</v>
      </c>
      <c r="BU38" s="32" t="str">
        <f t="shared" si="14"/>
        <v>DSO</v>
      </c>
      <c r="BV38" s="32" t="str">
        <f t="shared" si="7"/>
        <v>End-use</v>
      </c>
      <c r="BW38" s="32" t="str">
        <f t="shared" si="8"/>
        <v>CHP for power generation</v>
      </c>
      <c r="BX38" s="32" t="str">
        <f t="shared" si="9"/>
        <v>Membrane for deblending - electr. demand</v>
      </c>
      <c r="BY38" s="32" t="str">
        <f t="shared" si="10"/>
        <v>CHP for power generation-Membrane for deblending - electr. demand</v>
      </c>
      <c r="BZ38" s="32">
        <f t="shared" si="11"/>
        <v>0.57118237250476522</v>
      </c>
      <c r="CA38" s="32">
        <f t="shared" si="12"/>
        <v>0.55831022020558096</v>
      </c>
    </row>
    <row r="39" spans="1:79" ht="15.75" thickBot="1" x14ac:dyDescent="0.3">
      <c r="A39" s="32">
        <f t="shared" si="2"/>
        <v>36</v>
      </c>
      <c r="B39" s="58"/>
      <c r="C39" s="55"/>
      <c r="D39" s="56"/>
      <c r="E39" s="106"/>
      <c r="F39" s="103" t="s">
        <v>28</v>
      </c>
      <c r="G39" s="108">
        <v>2.2004889975550124</v>
      </c>
      <c r="H39" s="110" t="s">
        <v>85</v>
      </c>
      <c r="I39" s="42">
        <v>0.57118237250476522</v>
      </c>
      <c r="J39" s="30">
        <v>6.2686358672751208</v>
      </c>
      <c r="K39" s="30">
        <v>4.8326110579813699</v>
      </c>
      <c r="L39" s="30">
        <v>0</v>
      </c>
      <c r="M39" s="30">
        <v>0.19893643031203359</v>
      </c>
      <c r="N39" s="30">
        <v>58.468631112476452</v>
      </c>
      <c r="O39" s="30">
        <v>0.39514909482843669</v>
      </c>
      <c r="P39" s="30">
        <v>4.8017464802045613E-2</v>
      </c>
      <c r="Q39" s="30">
        <v>1.1780680498679874</v>
      </c>
      <c r="R39" s="30">
        <v>5.9076893768116268</v>
      </c>
      <c r="S39" s="30">
        <v>4.4916433740453376</v>
      </c>
      <c r="T39" s="30">
        <v>8.5438453992955168</v>
      </c>
      <c r="U39" s="30">
        <v>1.0255929919313373</v>
      </c>
      <c r="V39" s="30">
        <v>3.4773265309522614</v>
      </c>
      <c r="W39" s="30">
        <v>0.84204153553001881</v>
      </c>
      <c r="X39" s="30">
        <v>53.522237892992194</v>
      </c>
      <c r="Y39" s="30">
        <v>1.0344844533745821</v>
      </c>
      <c r="Z39" s="30">
        <v>3.2210570150853777E-3</v>
      </c>
      <c r="AA39" s="30">
        <v>3.3280231519263408</v>
      </c>
      <c r="AB39" s="30">
        <v>0.52404428219945809</v>
      </c>
      <c r="AC39" s="30">
        <v>17.314747614455737</v>
      </c>
      <c r="AD39" s="30">
        <v>19.218274149309558</v>
      </c>
      <c r="AE39" s="30">
        <v>0.70036238077347401</v>
      </c>
      <c r="AF39" s="30">
        <v>5.8341694708970557</v>
      </c>
      <c r="AG39" s="30">
        <v>0.2985596551960577</v>
      </c>
      <c r="AH39" s="30">
        <v>0.22340564837346691</v>
      </c>
      <c r="AI39" s="30">
        <v>2.0243463451839814</v>
      </c>
      <c r="AJ39" s="32" t="s">
        <v>89</v>
      </c>
      <c r="AK39" s="41">
        <f t="shared" si="208"/>
        <v>1.2568805262941045</v>
      </c>
      <c r="AL39" s="38">
        <f t="shared" si="209"/>
        <v>13.794064255617625</v>
      </c>
      <c r="AM39" s="38">
        <f t="shared" si="210"/>
        <v>10.634107462550693</v>
      </c>
      <c r="AN39" s="38">
        <f t="shared" si="211"/>
        <v>0</v>
      </c>
      <c r="AO39" s="38">
        <f t="shared" si="212"/>
        <v>0.43775742611449936</v>
      </c>
      <c r="AP39" s="38">
        <f t="shared" si="213"/>
        <v>128.65957946510713</v>
      </c>
      <c r="AQ39" s="38">
        <f t="shared" si="214"/>
        <v>0.86952123556379712</v>
      </c>
      <c r="AR39" s="38">
        <f t="shared" si="215"/>
        <v>0.10566190298738644</v>
      </c>
      <c r="AS39" s="38">
        <f t="shared" si="216"/>
        <v>2.5923257821055961</v>
      </c>
      <c r="AT39" s="38">
        <f t="shared" si="217"/>
        <v>12.999805474646612</v>
      </c>
      <c r="AU39" s="38">
        <f t="shared" si="218"/>
        <v>9.8838118255276388</v>
      </c>
      <c r="AV39" s="38">
        <f t="shared" si="219"/>
        <v>18.800637797960796</v>
      </c>
      <c r="AW39" s="38">
        <f t="shared" si="220"/>
        <v>2.2568060947144346</v>
      </c>
      <c r="AX39" s="38">
        <f t="shared" si="221"/>
        <v>7.6518187722665907</v>
      </c>
      <c r="AY39" s="38">
        <f t="shared" si="222"/>
        <v>1.8529031344181344</v>
      </c>
      <c r="AZ39" s="38">
        <f t="shared" si="223"/>
        <v>117.77509560805129</v>
      </c>
      <c r="BA39" s="38">
        <f t="shared" si="224"/>
        <v>2.2763716577924789</v>
      </c>
      <c r="BB39" s="38">
        <f t="shared" si="225"/>
        <v>7.0879005221927633E-3</v>
      </c>
      <c r="BC39" s="38">
        <f t="shared" si="226"/>
        <v>7.3232783294222665</v>
      </c>
      <c r="BD39" s="38">
        <f t="shared" si="227"/>
        <v>1.1531536772115216</v>
      </c>
      <c r="BE39" s="38">
        <f t="shared" si="228"/>
        <v>38.100911621051743</v>
      </c>
      <c r="BF39" s="38">
        <f t="shared" si="229"/>
        <v>42.289600817551595</v>
      </c>
      <c r="BG39" s="38">
        <f t="shared" si="230"/>
        <v>1.5411397131934637</v>
      </c>
      <c r="BH39" s="38">
        <f t="shared" si="231"/>
        <v>12.83802573058032</v>
      </c>
      <c r="BI39" s="38">
        <f t="shared" si="232"/>
        <v>0.65697723637274319</v>
      </c>
      <c r="BJ39" s="38">
        <f t="shared" si="233"/>
        <v>0.49160167123745779</v>
      </c>
      <c r="BK39" s="38">
        <f t="shared" si="234"/>
        <v>4.4545518598180518</v>
      </c>
      <c r="BL39" s="32" t="s">
        <v>233</v>
      </c>
      <c r="BQ39" s="32">
        <f t="shared" si="4"/>
        <v>1</v>
      </c>
      <c r="BR39" s="32">
        <f t="shared" si="5"/>
        <v>36</v>
      </c>
      <c r="BS39" s="32" t="str">
        <f t="shared" ca="1" si="6"/>
        <v>AT</v>
      </c>
      <c r="BT39" s="32" t="str">
        <f t="shared" si="123"/>
        <v>from 10 to 20%</v>
      </c>
      <c r="BU39" s="32" t="str">
        <f t="shared" si="14"/>
        <v>DSO</v>
      </c>
      <c r="BV39" s="32" t="str">
        <f t="shared" si="7"/>
        <v>End-use</v>
      </c>
      <c r="BW39" s="32" t="str">
        <f t="shared" si="8"/>
        <v>CHP for power generation</v>
      </c>
      <c r="BX39" s="32" t="str">
        <f t="shared" si="9"/>
        <v>Membrane for deblending - H2. use</v>
      </c>
      <c r="BY39" s="32" t="str">
        <f t="shared" si="10"/>
        <v>CHP for power generation-Membrane for deblending - H2. use</v>
      </c>
      <c r="BZ39" s="32">
        <f t="shared" si="11"/>
        <v>0.57118237250476522</v>
      </c>
      <c r="CA39" s="32">
        <f t="shared" si="12"/>
        <v>1.2568805262941045</v>
      </c>
    </row>
    <row r="40" spans="1:79" ht="15.75" thickBot="1" x14ac:dyDescent="0.3">
      <c r="A40" s="32">
        <f t="shared" si="2"/>
        <v>37</v>
      </c>
      <c r="B40" s="58"/>
      <c r="C40" s="55" t="s">
        <v>2</v>
      </c>
      <c r="D40" s="61" t="s">
        <v>14</v>
      </c>
      <c r="E40" s="62" t="s">
        <v>49</v>
      </c>
      <c r="F40" s="103" t="s">
        <v>52</v>
      </c>
      <c r="G40" s="108">
        <v>-28.024887431206164</v>
      </c>
      <c r="H40" s="110" t="s">
        <v>86</v>
      </c>
      <c r="I40" s="42">
        <v>2.561329475839912E-3</v>
      </c>
      <c r="J40" s="30">
        <v>2.5000726547143797E-4</v>
      </c>
      <c r="K40" s="30">
        <v>4.9133219937006172E-4</v>
      </c>
      <c r="L40" s="30">
        <v>0</v>
      </c>
      <c r="M40" s="30">
        <v>1.1827160404793344E-3</v>
      </c>
      <c r="N40" s="30">
        <v>7.4999999999999997E-3</v>
      </c>
      <c r="O40" s="30">
        <v>2.8738350858575635E-4</v>
      </c>
      <c r="P40" s="30">
        <v>0</v>
      </c>
      <c r="Q40" s="30">
        <v>0</v>
      </c>
      <c r="R40" s="30">
        <v>8.8809197709766681E-4</v>
      </c>
      <c r="S40" s="30">
        <v>0</v>
      </c>
      <c r="T40" s="30">
        <v>3.8110158435751651E-3</v>
      </c>
      <c r="U40" s="30">
        <v>1.7817110942560822E-4</v>
      </c>
      <c r="V40" s="30">
        <v>1.8751697555144384E-3</v>
      </c>
      <c r="W40" s="30">
        <v>0</v>
      </c>
      <c r="X40" s="30">
        <v>7.4585845857517196E-3</v>
      </c>
      <c r="Y40" s="30">
        <v>0</v>
      </c>
      <c r="Z40" s="30">
        <v>0</v>
      </c>
      <c r="AA40" s="30">
        <v>6.7075594204561858E-4</v>
      </c>
      <c r="AB40" s="30">
        <v>0</v>
      </c>
      <c r="AC40" s="30">
        <v>3.6324669999544517E-3</v>
      </c>
      <c r="AD40" s="30">
        <v>1.2920370337796056E-3</v>
      </c>
      <c r="AE40" s="30">
        <v>9.9155226215439252E-5</v>
      </c>
      <c r="AF40" s="30">
        <v>1.2813007756455397E-3</v>
      </c>
      <c r="AG40" s="30">
        <v>2.6941335974503106E-6</v>
      </c>
      <c r="AH40" s="30">
        <v>0</v>
      </c>
      <c r="AI40" s="30">
        <v>1.0885771786077244E-3</v>
      </c>
      <c r="AJ40" s="32" t="s">
        <v>93</v>
      </c>
      <c r="AK40" s="42">
        <f t="shared" si="208"/>
        <v>-7.1780970234643818E-2</v>
      </c>
      <c r="AL40" s="30">
        <f t="shared" si="209"/>
        <v>-7.006425471820725E-3</v>
      </c>
      <c r="AM40" s="30">
        <f t="shared" si="210"/>
        <v>-1.3769529578672925E-2</v>
      </c>
      <c r="AN40" s="30">
        <f t="shared" si="211"/>
        <v>0</v>
      </c>
      <c r="AO40" s="30">
        <f t="shared" si="212"/>
        <v>-3.3145483897515218E-2</v>
      </c>
      <c r="AP40" s="30">
        <f t="shared" si="213"/>
        <v>-0.21018665573404621</v>
      </c>
      <c r="AQ40" s="30">
        <f t="shared" si="214"/>
        <v>-8.053890477700892E-3</v>
      </c>
      <c r="AR40" s="30">
        <f t="shared" si="215"/>
        <v>0</v>
      </c>
      <c r="AS40" s="30">
        <f t="shared" si="216"/>
        <v>0</v>
      </c>
      <c r="AT40" s="30">
        <f t="shared" si="217"/>
        <v>-2.4888677686719436E-2</v>
      </c>
      <c r="AU40" s="30">
        <f t="shared" si="218"/>
        <v>0</v>
      </c>
      <c r="AV40" s="30">
        <f t="shared" si="219"/>
        <v>-0.10680329001473719</v>
      </c>
      <c r="AW40" s="30">
        <f t="shared" si="220"/>
        <v>-4.9932252851457859E-3</v>
      </c>
      <c r="AX40" s="30">
        <f t="shared" si="221"/>
        <v>-5.2551421312694524E-2</v>
      </c>
      <c r="AY40" s="30">
        <f t="shared" si="222"/>
        <v>0</v>
      </c>
      <c r="AZ40" s="30">
        <f t="shared" si="223"/>
        <v>-0.2090259934118214</v>
      </c>
      <c r="BA40" s="30">
        <f t="shared" si="224"/>
        <v>0</v>
      </c>
      <c r="BB40" s="30">
        <f t="shared" si="225"/>
        <v>0</v>
      </c>
      <c r="BC40" s="30">
        <f t="shared" si="226"/>
        <v>-1.8797859769641104E-2</v>
      </c>
      <c r="BD40" s="30">
        <f t="shared" si="227"/>
        <v>0</v>
      </c>
      <c r="BE40" s="30">
        <f t="shared" si="228"/>
        <v>-0.10179947877129468</v>
      </c>
      <c r="BF40" s="30">
        <f t="shared" si="229"/>
        <v>-3.6209192428622965E-2</v>
      </c>
      <c r="BG40" s="30">
        <f t="shared" si="230"/>
        <v>-2.7788140529034673E-3</v>
      </c>
      <c r="BH40" s="30">
        <f t="shared" si="231"/>
        <v>-3.5908310002983397E-2</v>
      </c>
      <c r="BI40" s="30">
        <f t="shared" si="232"/>
        <v>-7.5502790793175459E-5</v>
      </c>
      <c r="BJ40" s="30">
        <f t="shared" si="233"/>
        <v>0</v>
      </c>
      <c r="BK40" s="30">
        <f t="shared" si="234"/>
        <v>-3.0507252890661484E-2</v>
      </c>
      <c r="BL40" s="32" t="s">
        <v>233</v>
      </c>
      <c r="BQ40" s="32">
        <f t="shared" si="4"/>
        <v>1</v>
      </c>
      <c r="BR40" s="32">
        <f t="shared" si="5"/>
        <v>37</v>
      </c>
      <c r="BS40" s="32" t="str">
        <f t="shared" ca="1" si="6"/>
        <v>AT</v>
      </c>
      <c r="BT40" s="32" t="str">
        <f t="shared" si="123"/>
        <v>from 10 to 20%</v>
      </c>
      <c r="BU40" s="32" t="str">
        <f t="shared" si="14"/>
        <v>TSO</v>
      </c>
      <c r="BV40" s="32" t="str">
        <f t="shared" si="7"/>
        <v>Storage</v>
      </c>
      <c r="BW40" s="32" t="str">
        <f t="shared" si="8"/>
        <v>Gas pressure regulator storage withdrawal</v>
      </c>
      <c r="BX40" s="32" t="str">
        <f t="shared" si="9"/>
        <v xml:space="preserve">  +5% less energy required</v>
      </c>
      <c r="BY40" s="32" t="str">
        <f t="shared" si="10"/>
        <v>Gas pressure regulator storage withdrawal-  +5% less energy required</v>
      </c>
      <c r="BZ40" s="32">
        <f t="shared" si="11"/>
        <v>2.561329475839912E-3</v>
      </c>
      <c r="CA40" s="32">
        <f t="shared" si="12"/>
        <v>-7.1780970234643818E-2</v>
      </c>
    </row>
    <row r="41" spans="1:79" ht="15.75" thickBot="1" x14ac:dyDescent="0.3">
      <c r="A41" s="32">
        <f t="shared" si="2"/>
        <v>38</v>
      </c>
      <c r="B41" s="58"/>
      <c r="C41" s="55"/>
      <c r="D41" s="56"/>
      <c r="E41" s="56" t="s">
        <v>50</v>
      </c>
      <c r="F41" s="103" t="s">
        <v>51</v>
      </c>
      <c r="G41" s="103">
        <v>50</v>
      </c>
      <c r="H41" s="110" t="s">
        <v>87</v>
      </c>
      <c r="I41" s="42">
        <v>0.13036123036649214</v>
      </c>
      <c r="J41" s="30">
        <v>1.2724350785340314E-2</v>
      </c>
      <c r="K41" s="30">
        <v>2.5006806282722512E-2</v>
      </c>
      <c r="L41" s="30">
        <v>0</v>
      </c>
      <c r="M41" s="30">
        <v>6.0195425721446122E-2</v>
      </c>
      <c r="N41" s="30">
        <v>0.38171943007374337</v>
      </c>
      <c r="O41" s="30">
        <v>1.4626649214659684E-2</v>
      </c>
      <c r="P41" s="30">
        <v>0</v>
      </c>
      <c r="Q41" s="30">
        <v>0</v>
      </c>
      <c r="R41" s="30">
        <v>4.5200261780104715E-2</v>
      </c>
      <c r="S41" s="30">
        <v>0</v>
      </c>
      <c r="T41" s="30">
        <v>0.19396517277486913</v>
      </c>
      <c r="U41" s="30">
        <v>9.0681832460732976E-3</v>
      </c>
      <c r="V41" s="30">
        <v>9.543849738219895E-2</v>
      </c>
      <c r="W41" s="30">
        <v>0</v>
      </c>
      <c r="X41" s="30">
        <v>0.37961155429732713</v>
      </c>
      <c r="Y41" s="30">
        <v>0</v>
      </c>
      <c r="Z41" s="30">
        <v>0</v>
      </c>
      <c r="AA41" s="30">
        <v>3.4138743455497382E-2</v>
      </c>
      <c r="AB41" s="30">
        <v>0</v>
      </c>
      <c r="AC41" s="30">
        <v>0.18487776439790574</v>
      </c>
      <c r="AD41" s="30">
        <v>6.5759418689136109E-2</v>
      </c>
      <c r="AE41" s="30">
        <v>5.046596858638743E-3</v>
      </c>
      <c r="AF41" s="30">
        <v>6.5212986910994752E-2</v>
      </c>
      <c r="AG41" s="30">
        <v>1.3712041884816754E-4</v>
      </c>
      <c r="AH41" s="30">
        <v>0</v>
      </c>
      <c r="AI41" s="30">
        <v>5.5404141361256543E-2</v>
      </c>
      <c r="AJ41" s="32" t="s">
        <v>91</v>
      </c>
      <c r="AK41" s="42">
        <f t="shared" si="208"/>
        <v>6.5180615183246067</v>
      </c>
      <c r="AL41" s="30">
        <f t="shared" si="209"/>
        <v>0.63621753926701574</v>
      </c>
      <c r="AM41" s="30">
        <f t="shared" si="210"/>
        <v>1.2503403141361256</v>
      </c>
      <c r="AN41" s="30">
        <f t="shared" si="211"/>
        <v>0</v>
      </c>
      <c r="AO41" s="30">
        <f t="shared" si="212"/>
        <v>3.009771286072306</v>
      </c>
      <c r="AP41" s="30">
        <f t="shared" si="213"/>
        <v>19.085971503687169</v>
      </c>
      <c r="AQ41" s="30">
        <f t="shared" si="214"/>
        <v>0.73133246073298419</v>
      </c>
      <c r="AR41" s="30">
        <f t="shared" si="215"/>
        <v>0</v>
      </c>
      <c r="AS41" s="30">
        <f t="shared" si="216"/>
        <v>0</v>
      </c>
      <c r="AT41" s="30">
        <f t="shared" si="217"/>
        <v>2.2600130890052359</v>
      </c>
      <c r="AU41" s="30">
        <f t="shared" si="218"/>
        <v>0</v>
      </c>
      <c r="AV41" s="30">
        <f t="shared" si="219"/>
        <v>9.6982586387434573</v>
      </c>
      <c r="AW41" s="30">
        <f t="shared" si="220"/>
        <v>0.4534091623036649</v>
      </c>
      <c r="AX41" s="30">
        <f t="shared" si="221"/>
        <v>4.7719248691099478</v>
      </c>
      <c r="AY41" s="30">
        <f t="shared" si="222"/>
        <v>0</v>
      </c>
      <c r="AZ41" s="30">
        <f t="shared" si="223"/>
        <v>18.980577714866357</v>
      </c>
      <c r="BA41" s="30">
        <f t="shared" si="224"/>
        <v>0</v>
      </c>
      <c r="BB41" s="30">
        <f t="shared" si="225"/>
        <v>0</v>
      </c>
      <c r="BC41" s="30">
        <f t="shared" si="226"/>
        <v>1.706937172774869</v>
      </c>
      <c r="BD41" s="30">
        <f t="shared" si="227"/>
        <v>0</v>
      </c>
      <c r="BE41" s="30">
        <f t="shared" si="228"/>
        <v>9.2438882198952861</v>
      </c>
      <c r="BF41" s="30">
        <f t="shared" si="229"/>
        <v>3.2879709344568053</v>
      </c>
      <c r="BG41" s="30">
        <f t="shared" si="230"/>
        <v>0.25232984293193716</v>
      </c>
      <c r="BH41" s="30">
        <f t="shared" si="231"/>
        <v>3.2606493455497376</v>
      </c>
      <c r="BI41" s="30">
        <f t="shared" si="232"/>
        <v>6.856020942408377E-3</v>
      </c>
      <c r="BJ41" s="30">
        <f t="shared" si="233"/>
        <v>0</v>
      </c>
      <c r="BK41" s="30">
        <f t="shared" si="234"/>
        <v>2.770207068062827</v>
      </c>
      <c r="BL41" s="32" t="s">
        <v>233</v>
      </c>
      <c r="BQ41" s="32">
        <f t="shared" si="4"/>
        <v>1</v>
      </c>
      <c r="BR41" s="32">
        <f t="shared" si="5"/>
        <v>38</v>
      </c>
      <c r="BS41" s="32" t="str">
        <f t="shared" ca="1" si="6"/>
        <v>AT</v>
      </c>
      <c r="BT41" s="32" t="str">
        <f t="shared" si="123"/>
        <v>from 10 to 20%</v>
      </c>
      <c r="BU41" s="32" t="str">
        <f t="shared" si="14"/>
        <v>TSO</v>
      </c>
      <c r="BV41" s="32" t="str">
        <f t="shared" si="7"/>
        <v>Storage</v>
      </c>
      <c r="BW41" s="32" t="str">
        <f t="shared" si="8"/>
        <v>H2 losses by drying</v>
      </c>
      <c r="BX41" s="32" t="str">
        <f t="shared" si="9"/>
        <v xml:space="preserve">  5% of H2</v>
      </c>
      <c r="BY41" s="32" t="str">
        <f t="shared" si="10"/>
        <v>H2 losses by drying-  5% of H2</v>
      </c>
      <c r="BZ41" s="32">
        <f t="shared" si="11"/>
        <v>0.13036123036649214</v>
      </c>
      <c r="CA41" s="32">
        <f t="shared" si="12"/>
        <v>6.5180615183246067</v>
      </c>
    </row>
    <row r="42" spans="1:79" ht="15.75" thickBot="1" x14ac:dyDescent="0.3">
      <c r="A42" s="32">
        <f t="shared" si="2"/>
        <v>39</v>
      </c>
      <c r="B42" s="58"/>
      <c r="C42" s="55" t="s">
        <v>2</v>
      </c>
      <c r="D42" s="56" t="s">
        <v>17</v>
      </c>
      <c r="E42" s="56" t="s">
        <v>48</v>
      </c>
      <c r="F42" s="103" t="s">
        <v>43</v>
      </c>
      <c r="G42" s="108">
        <v>-28.024887431206164</v>
      </c>
      <c r="H42" s="110" t="s">
        <v>87</v>
      </c>
      <c r="I42" s="42">
        <v>2.8826742563137467E-3</v>
      </c>
      <c r="J42" s="30">
        <v>1.1585998872441284E-2</v>
      </c>
      <c r="K42" s="30">
        <v>1.7635243603285435E-3</v>
      </c>
      <c r="L42" s="30">
        <v>5.5103695422623641E-4</v>
      </c>
      <c r="M42" s="30">
        <v>3.0312421257538014E-3</v>
      </c>
      <c r="N42" s="30">
        <v>3.3703827252739967E-2</v>
      </c>
      <c r="O42" s="30">
        <v>1.2975452228025743E-3</v>
      </c>
      <c r="P42" s="30">
        <v>1.4051033802634034E-4</v>
      </c>
      <c r="Q42" s="30">
        <v>3.1518938293587243E-3</v>
      </c>
      <c r="R42" s="30">
        <v>8.1106554639348554E-3</v>
      </c>
      <c r="S42" s="30">
        <v>1.1610486128425044E-3</v>
      </c>
      <c r="T42" s="30">
        <v>1.3005413448078169E-2</v>
      </c>
      <c r="U42" s="30">
        <v>1.042328674408167E-3</v>
      </c>
      <c r="V42" s="30">
        <v>3.9933548182072738E-3</v>
      </c>
      <c r="W42" s="30">
        <v>2.0845361125383963E-3</v>
      </c>
      <c r="X42" s="30">
        <v>1.8748077344041953E-2</v>
      </c>
      <c r="Y42" s="30">
        <v>1.5632783094794705E-3</v>
      </c>
      <c r="Z42" s="30">
        <v>2.1124224744222859E-4</v>
      </c>
      <c r="AA42" s="30">
        <v>4.2010530430123004E-4</v>
      </c>
      <c r="AB42" s="30">
        <v>2.891563956735981E-4</v>
      </c>
      <c r="AC42" s="30">
        <v>1.4113851956935979E-2</v>
      </c>
      <c r="AD42" s="30">
        <v>1.1655789991580925E-2</v>
      </c>
      <c r="AE42" s="30">
        <v>8.1688758866605468E-4</v>
      </c>
      <c r="AF42" s="30">
        <v>4.9977428195541887E-3</v>
      </c>
      <c r="AG42" s="30">
        <v>3.9354229095737048E-4</v>
      </c>
      <c r="AH42" s="30">
        <v>7.7224699445724364E-4</v>
      </c>
      <c r="AI42" s="30">
        <v>1.9321737366165066E-3</v>
      </c>
      <c r="AJ42" s="32" t="s">
        <v>94</v>
      </c>
      <c r="AK42" s="41">
        <f t="shared" si="208"/>
        <v>-8.0786621534028699E-2</v>
      </c>
      <c r="AL42" s="38">
        <f t="shared" si="209"/>
        <v>-0.32469631417824851</v>
      </c>
      <c r="AM42" s="38">
        <f t="shared" si="210"/>
        <v>-4.9422571680397286E-2</v>
      </c>
      <c r="AN42" s="38">
        <f t="shared" si="211"/>
        <v>-1.5442748612624979E-2</v>
      </c>
      <c r="AO42" s="38">
        <f t="shared" si="212"/>
        <v>-8.4950219350980363E-2</v>
      </c>
      <c r="AP42" s="38">
        <f t="shared" si="213"/>
        <v>-0.9445459647588561</v>
      </c>
      <c r="AQ42" s="38">
        <f t="shared" si="214"/>
        <v>-3.636355880594147E-2</v>
      </c>
      <c r="AR42" s="38">
        <f t="shared" si="215"/>
        <v>-3.9377864061089151E-3</v>
      </c>
      <c r="AS42" s="38">
        <f t="shared" si="216"/>
        <v>-8.8331469762891579E-2</v>
      </c>
      <c r="AT42" s="38">
        <f t="shared" si="217"/>
        <v>-0.22730020637007153</v>
      </c>
      <c r="AU42" s="38">
        <f t="shared" si="218"/>
        <v>-3.2538256677069256E-2</v>
      </c>
      <c r="AV42" s="38">
        <f t="shared" si="219"/>
        <v>-0.36447524787868546</v>
      </c>
      <c r="AW42" s="38">
        <f t="shared" si="220"/>
        <v>-2.9211143766607221E-2</v>
      </c>
      <c r="AX42" s="38">
        <f t="shared" si="221"/>
        <v>-0.1119133192531236</v>
      </c>
      <c r="AY42" s="38">
        <f t="shared" si="222"/>
        <v>-5.841888990017266E-2</v>
      </c>
      <c r="AZ42" s="38">
        <f t="shared" si="223"/>
        <v>-0.52541275711832236</v>
      </c>
      <c r="BA42" s="38">
        <f t="shared" si="224"/>
        <v>-4.3810698646808428E-2</v>
      </c>
      <c r="BB42" s="38">
        <f t="shared" si="225"/>
        <v>-5.9200402052834548E-3</v>
      </c>
      <c r="BC42" s="38">
        <f t="shared" si="226"/>
        <v>-1.1773403862294583E-2</v>
      </c>
      <c r="BD42" s="38">
        <f t="shared" si="227"/>
        <v>-8.1035754387658952E-3</v>
      </c>
      <c r="BE42" s="38">
        <f t="shared" si="228"/>
        <v>-0.39553911231383965</v>
      </c>
      <c r="BF42" s="38">
        <f t="shared" si="229"/>
        <v>-0.32665220243583487</v>
      </c>
      <c r="BG42" s="38">
        <f t="shared" si="230"/>
        <v>-2.2893182716315626E-2</v>
      </c>
      <c r="BH42" s="38">
        <f t="shared" si="231"/>
        <v>-0.14006117992812503</v>
      </c>
      <c r="BI42" s="38">
        <f t="shared" si="232"/>
        <v>-1.1028978403499291E-2</v>
      </c>
      <c r="BJ42" s="38">
        <f t="shared" si="233"/>
        <v>-2.1642135088751544E-2</v>
      </c>
      <c r="BK42" s="38">
        <f t="shared" si="234"/>
        <v>-5.4148951466210585E-2</v>
      </c>
      <c r="BL42" s="32" t="s">
        <v>233</v>
      </c>
      <c r="BQ42" s="32">
        <f t="shared" si="4"/>
        <v>1</v>
      </c>
      <c r="BR42" s="32">
        <f t="shared" si="5"/>
        <v>39</v>
      </c>
      <c r="BS42" s="32" t="str">
        <f t="shared" ca="1" si="6"/>
        <v>AT</v>
      </c>
      <c r="BT42" s="32" t="str">
        <f t="shared" si="123"/>
        <v>from 10 to 20%</v>
      </c>
      <c r="BU42" s="32" t="str">
        <f t="shared" si="14"/>
        <v>TSO</v>
      </c>
      <c r="BV42" s="32" t="str">
        <f t="shared" si="7"/>
        <v>Transmission</v>
      </c>
      <c r="BW42" s="32" t="str">
        <f t="shared" si="8"/>
        <v>Gas pressure regulator &gt;40 to 16bar</v>
      </c>
      <c r="BX42" s="32" t="str">
        <f t="shared" si="9"/>
        <v xml:space="preserve"> +5% less energy required</v>
      </c>
      <c r="BY42" s="32" t="str">
        <f t="shared" si="10"/>
        <v>Gas pressure regulator &gt;40 to 16bar- +5% less energy required</v>
      </c>
      <c r="BZ42" s="32">
        <f t="shared" si="11"/>
        <v>2.8826742563137467E-3</v>
      </c>
      <c r="CA42" s="32">
        <f t="shared" si="12"/>
        <v>-8.0786621534028699E-2</v>
      </c>
    </row>
    <row r="43" spans="1:79" ht="15.75" thickBot="1" x14ac:dyDescent="0.3">
      <c r="A43" s="32">
        <f t="shared" si="2"/>
        <v>40</v>
      </c>
      <c r="B43" s="58"/>
      <c r="C43" s="55" t="s">
        <v>36</v>
      </c>
      <c r="D43" s="56" t="s">
        <v>47</v>
      </c>
      <c r="E43" s="56" t="s">
        <v>37</v>
      </c>
      <c r="F43" s="103" t="s">
        <v>249</v>
      </c>
      <c r="G43" s="108">
        <v>2.8052249548764285</v>
      </c>
      <c r="H43" s="110" t="s">
        <v>254</v>
      </c>
      <c r="I43" s="42">
        <v>3.5008342327215929</v>
      </c>
      <c r="J43" s="30">
        <v>5.7736806325654042</v>
      </c>
      <c r="K43" s="30">
        <v>0.30652538071065988</v>
      </c>
      <c r="L43" s="30">
        <v>0</v>
      </c>
      <c r="M43" s="30">
        <v>5.8162798008590393</v>
      </c>
      <c r="N43" s="30">
        <v>40.256999999999998</v>
      </c>
      <c r="O43" s="30">
        <v>1.4427913881296368</v>
      </c>
      <c r="P43" s="30">
        <v>0.1742478894962905</v>
      </c>
      <c r="Q43" s="30">
        <v>0.4770792463881296</v>
      </c>
      <c r="R43" s="30">
        <v>6.8928126571651696</v>
      </c>
      <c r="S43" s="30">
        <v>0.1580570616946505</v>
      </c>
      <c r="T43" s="30">
        <v>15.775368016399844</v>
      </c>
      <c r="U43" s="30">
        <v>1.5285398984771572</v>
      </c>
      <c r="V43" s="30">
        <v>6.6082942268645057</v>
      </c>
      <c r="W43" s="30">
        <v>0.92311297344787191</v>
      </c>
      <c r="X43" s="30">
        <v>20.620591130417804</v>
      </c>
      <c r="Y43" s="30">
        <v>0.70060698555251855</v>
      </c>
      <c r="Z43" s="30">
        <v>0.23924698945724324</v>
      </c>
      <c r="AA43" s="30">
        <v>0.41208014642717689</v>
      </c>
      <c r="AB43" s="30">
        <v>0</v>
      </c>
      <c r="AC43" s="30">
        <v>9.8496822335025378</v>
      </c>
      <c r="AD43" s="30">
        <v>14.383114017961733</v>
      </c>
      <c r="AE43" s="30">
        <v>1.4488432994923857</v>
      </c>
      <c r="AF43" s="30">
        <v>3.2549065618898867</v>
      </c>
      <c r="AG43" s="30">
        <v>0.26314024990238188</v>
      </c>
      <c r="AH43" s="30">
        <v>0.37938410581803983</v>
      </c>
      <c r="AI43" s="30">
        <v>2.6172551737602499</v>
      </c>
      <c r="AJ43" s="32" t="s">
        <v>95</v>
      </c>
      <c r="AK43" s="42">
        <f t="shared" si="208"/>
        <v>9.8206275525162869</v>
      </c>
      <c r="AL43" s="30">
        <f t="shared" si="209"/>
        <v>16.196472991959194</v>
      </c>
      <c r="AM43" s="30">
        <f t="shared" si="210"/>
        <v>0.85987264727254098</v>
      </c>
      <c r="AN43" s="30">
        <f t="shared" si="211"/>
        <v>0</v>
      </c>
      <c r="AO43" s="30">
        <f t="shared" si="212"/>
        <v>16.315973241913483</v>
      </c>
      <c r="AP43" s="30">
        <f t="shared" si="213"/>
        <v>112.92994100846037</v>
      </c>
      <c r="AQ43" s="30">
        <f t="shared" si="214"/>
        <v>4.0473544066620599</v>
      </c>
      <c r="AR43" s="30">
        <f t="shared" si="215"/>
        <v>0.48880452794954443</v>
      </c>
      <c r="AS43" s="30">
        <f t="shared" si="216"/>
        <v>1.3383146074216214</v>
      </c>
      <c r="AT43" s="30">
        <f t="shared" si="217"/>
        <v>19.335890075167839</v>
      </c>
      <c r="AU43" s="30">
        <f t="shared" si="218"/>
        <v>0.44338561376027685</v>
      </c>
      <c r="AV43" s="30">
        <f t="shared" si="219"/>
        <v>44.253456031964305</v>
      </c>
      <c r="AW43" s="30">
        <f t="shared" si="220"/>
        <v>4.2878982677324036</v>
      </c>
      <c r="AX43" s="30">
        <f t="shared" si="221"/>
        <v>18.537751874366148</v>
      </c>
      <c r="AY43" s="30">
        <f t="shared" si="222"/>
        <v>2.5895395492861524</v>
      </c>
      <c r="AZ43" s="30">
        <f t="shared" si="223"/>
        <v>57.845396823351564</v>
      </c>
      <c r="BA43" s="30">
        <f t="shared" si="224"/>
        <v>1.9653601994326744</v>
      </c>
      <c r="BB43" s="30">
        <f t="shared" si="225"/>
        <v>0.67114162520451648</v>
      </c>
      <c r="BC43" s="30">
        <f t="shared" si="226"/>
        <v>1.1559775101666494</v>
      </c>
      <c r="BD43" s="30">
        <f t="shared" si="227"/>
        <v>0</v>
      </c>
      <c r="BE43" s="30">
        <f t="shared" si="228"/>
        <v>27.630574399024315</v>
      </c>
      <c r="BF43" s="30">
        <f t="shared" si="229"/>
        <v>40.34787037201923</v>
      </c>
      <c r="BG43" s="30">
        <f t="shared" si="230"/>
        <v>4.0643313794415432</v>
      </c>
      <c r="BH43" s="30">
        <f t="shared" si="231"/>
        <v>9.130745113204549</v>
      </c>
      <c r="BI43" s="30">
        <f t="shared" si="232"/>
        <v>0.73816759565858137</v>
      </c>
      <c r="BJ43" s="30">
        <f t="shared" si="233"/>
        <v>1.064257761124245</v>
      </c>
      <c r="BK43" s="30">
        <f t="shared" si="234"/>
        <v>7.3419895267116964</v>
      </c>
      <c r="BL43" s="32" t="s">
        <v>233</v>
      </c>
      <c r="BQ43" s="32">
        <f t="shared" si="4"/>
        <v>1</v>
      </c>
      <c r="BR43" s="32">
        <f t="shared" si="5"/>
        <v>40</v>
      </c>
      <c r="BS43" s="32" t="str">
        <f t="shared" ca="1" si="6"/>
        <v>AT</v>
      </c>
      <c r="BT43" s="32" t="str">
        <f t="shared" si="123"/>
        <v>from 10 to 20%</v>
      </c>
      <c r="BU43" s="32" t="str">
        <f t="shared" si="14"/>
        <v>DSO</v>
      </c>
      <c r="BV43" s="32" t="str">
        <f t="shared" si="7"/>
        <v>Distribution</v>
      </c>
      <c r="BW43" s="32" t="str">
        <f t="shared" si="8"/>
        <v>Gas pressure regulator</v>
      </c>
      <c r="BX43" s="32" t="str">
        <f t="shared" si="9"/>
        <v>Exchange Gas pressure regulator - Investment</v>
      </c>
      <c r="BY43" s="32" t="str">
        <f t="shared" si="10"/>
        <v>Gas pressure regulator-Exchange Gas pressure regulator - Investment</v>
      </c>
      <c r="BZ43" s="32">
        <f t="shared" si="11"/>
        <v>3.5008342327215929</v>
      </c>
      <c r="CA43" s="32">
        <f t="shared" si="12"/>
        <v>9.8206275525162869</v>
      </c>
    </row>
    <row r="44" spans="1:79" ht="30.75" thickBot="1" x14ac:dyDescent="0.3">
      <c r="A44" s="32">
        <f t="shared" si="2"/>
        <v>41</v>
      </c>
      <c r="B44" s="58"/>
      <c r="C44" s="55" t="s">
        <v>36</v>
      </c>
      <c r="D44" s="56" t="s">
        <v>47</v>
      </c>
      <c r="E44" s="56" t="s">
        <v>142</v>
      </c>
      <c r="F44" s="103" t="s">
        <v>44</v>
      </c>
      <c r="G44" s="108">
        <v>15.792452758370981</v>
      </c>
      <c r="H44" s="110" t="s">
        <v>254</v>
      </c>
      <c r="I44" s="42">
        <v>0.71308941819601712</v>
      </c>
      <c r="J44" s="30">
        <v>1.1760484185864895</v>
      </c>
      <c r="K44" s="30">
        <v>6.2436548223350249E-2</v>
      </c>
      <c r="L44" s="30">
        <v>0</v>
      </c>
      <c r="M44" s="30">
        <v>1.1847254978524013</v>
      </c>
      <c r="N44" s="30">
        <v>8.1999999999999993</v>
      </c>
      <c r="O44" s="30">
        <v>0.29388402967590782</v>
      </c>
      <c r="P44" s="30">
        <v>3.5492776259273717E-2</v>
      </c>
      <c r="Q44" s="30">
        <v>9.7176884029675906E-2</v>
      </c>
      <c r="R44" s="30">
        <v>1.404005857087075</v>
      </c>
      <c r="S44" s="30">
        <v>3.2194845763373676E-2</v>
      </c>
      <c r="T44" s="30">
        <v>3.2133049590003901</v>
      </c>
      <c r="U44" s="30">
        <v>0.31135025380710657</v>
      </c>
      <c r="V44" s="30">
        <v>1.3460519328387348</v>
      </c>
      <c r="W44" s="30">
        <v>0.18803006638032016</v>
      </c>
      <c r="X44" s="30">
        <v>4.2002346739554861</v>
      </c>
      <c r="Y44" s="30">
        <v>0.14270753611870363</v>
      </c>
      <c r="Z44" s="30">
        <v>4.8732526356891834E-2</v>
      </c>
      <c r="AA44" s="30">
        <v>8.3937133932057775E-2</v>
      </c>
      <c r="AB44" s="30">
        <v>0</v>
      </c>
      <c r="AC44" s="30">
        <v>2.0062944162436547</v>
      </c>
      <c r="AD44" s="30">
        <v>2.9297149550956654</v>
      </c>
      <c r="AE44" s="30">
        <v>0.29511675126903547</v>
      </c>
      <c r="AF44" s="30">
        <v>0.66299609527528303</v>
      </c>
      <c r="AG44" s="30">
        <v>5.3599375244045289E-2</v>
      </c>
      <c r="AH44" s="30">
        <v>7.7277235454900423E-2</v>
      </c>
      <c r="AI44" s="30">
        <v>0.53311206559937518</v>
      </c>
      <c r="AJ44" s="32" t="s">
        <v>95</v>
      </c>
      <c r="AK44" s="41">
        <f t="shared" ref="AK44" si="235">$G44*I44</f>
        <v>11.261430949354848</v>
      </c>
      <c r="AL44" s="38">
        <f t="shared" ref="AL44:AL48" si="236">$G44*J44</f>
        <v>18.572689092084037</v>
      </c>
      <c r="AM44" s="38">
        <f t="shared" ref="AM44:AM48" si="237">$G44*K44</f>
        <v>0.98602623821301039</v>
      </c>
      <c r="AN44" s="38">
        <f t="shared" ref="AN44:AN48" si="238">$G44*L44</f>
        <v>0</v>
      </c>
      <c r="AO44" s="38">
        <f t="shared" ref="AO44:AO48" si="239">$G44*M44</f>
        <v>18.709721456471588</v>
      </c>
      <c r="AP44" s="38">
        <f t="shared" ref="AP44:AP48" si="240">$G44*N44</f>
        <v>129.49811261864204</v>
      </c>
      <c r="AQ44" s="38">
        <f t="shared" ref="AQ44:AQ48" si="241">$G44*O44</f>
        <v>4.6411496550964699</v>
      </c>
      <c r="AR44" s="38">
        <f t="shared" ref="AR44:AR48" si="242">$G44*P44</f>
        <v>0.56051799233801125</v>
      </c>
      <c r="AS44" s="38">
        <f t="shared" ref="AS44:AS48" si="243">$G44*Q44</f>
        <v>1.5346613502443522</v>
      </c>
      <c r="AT44" s="38">
        <f t="shared" ref="AT44:AT48" si="244">$G44*R44</f>
        <v>22.172696170523793</v>
      </c>
      <c r="AU44" s="38">
        <f t="shared" ref="AU44:AU48" si="245">$G44*S44</f>
        <v>0.50843558078111895</v>
      </c>
      <c r="AV44" s="38">
        <f t="shared" ref="AV44:AV48" si="246">$G44*T44</f>
        <v>50.745966763252866</v>
      </c>
      <c r="AW44" s="38">
        <f t="shared" ref="AW44:AW48" si="247">$G44*U44</f>
        <v>4.9169841745555454</v>
      </c>
      <c r="AX44" s="38">
        <f t="shared" ref="AX44:AX48" si="248">$G44*V44</f>
        <v>21.257461559669668</v>
      </c>
      <c r="AY44" s="38">
        <f t="shared" ref="AY44:AY48" si="249">$G44*W44</f>
        <v>2.9694559404645657</v>
      </c>
      <c r="AZ44" s="38">
        <f t="shared" ref="AZ44:AZ48" si="250">$G44*X44</f>
        <v>66.33200766251376</v>
      </c>
      <c r="BA44" s="38">
        <f t="shared" ref="BA44:BA48" si="251">$G44*Y44</f>
        <v>2.2537020224181474</v>
      </c>
      <c r="BB44" s="38">
        <f t="shared" ref="BB44:BB48" si="252">$G44*Z44</f>
        <v>0.76960612028728292</v>
      </c>
      <c r="BC44" s="38">
        <f t="shared" ref="BC44:BC48" si="253">$G44*AA44</f>
        <v>1.3255732222950802</v>
      </c>
      <c r="BD44" s="38">
        <f t="shared" ref="BD44:BD48" si="254">$G44*AB44</f>
        <v>0</v>
      </c>
      <c r="BE44" s="38">
        <f t="shared" ref="BE44:BE48" si="255">$G44*AC44</f>
        <v>31.684309787911403</v>
      </c>
      <c r="BF44" s="38">
        <f t="shared" ref="BF44:BF48" si="256">$G44*AD44</f>
        <v>46.267385023841257</v>
      </c>
      <c r="BG44" s="38">
        <f t="shared" ref="BG44:BG48" si="257">$G44*AE44</f>
        <v>4.6606173526201617</v>
      </c>
      <c r="BH44" s="38">
        <f t="shared" ref="BH44:BH48" si="258">$G44*AF44</f>
        <v>10.470334513619333</v>
      </c>
      <c r="BI44" s="38">
        <f t="shared" ref="BI44:BI48" si="259">$G44*AG44</f>
        <v>0.84646560141978433</v>
      </c>
      <c r="BJ44" s="38">
        <f t="shared" ref="BJ44:BJ48" si="260">$G44*AH44</f>
        <v>1.220397090219026</v>
      </c>
      <c r="BK44" s="38">
        <f t="shared" ref="BK44:BK48" si="261">$G44*AI44</f>
        <v>8.4191471108957039</v>
      </c>
      <c r="BL44" s="32" t="s">
        <v>233</v>
      </c>
      <c r="BQ44" s="32">
        <f t="shared" si="4"/>
        <v>1</v>
      </c>
      <c r="BR44" s="32">
        <f t="shared" si="5"/>
        <v>41</v>
      </c>
      <c r="BS44" s="32" t="str">
        <f t="shared" ca="1" si="6"/>
        <v>AT</v>
      </c>
      <c r="BT44" s="32" t="str">
        <f t="shared" si="123"/>
        <v>from 10 to 20%</v>
      </c>
      <c r="BU44" s="32" t="str">
        <f t="shared" si="14"/>
        <v>DSO</v>
      </c>
      <c r="BV44" s="32" t="str">
        <f t="shared" si="7"/>
        <v>Distribution</v>
      </c>
      <c r="BW44" s="32" t="str">
        <f t="shared" si="8"/>
        <v>gas chromatographs (GC)</v>
      </c>
      <c r="BX44" s="32" t="str">
        <f t="shared" si="9"/>
        <v>Additional PCS Analysers for calorific value reconstruction system</v>
      </c>
      <c r="BY44" s="32" t="str">
        <f t="shared" si="10"/>
        <v>gas chromatographs (GC)-Additional PCS Analysers for calorific value reconstruction system</v>
      </c>
      <c r="BZ44" s="32">
        <f t="shared" si="11"/>
        <v>0.71308941819601712</v>
      </c>
      <c r="CA44" s="32">
        <f t="shared" si="12"/>
        <v>11.261430949354848</v>
      </c>
    </row>
    <row r="45" spans="1:79" s="26" customFormat="1" ht="15.75" thickBot="1" x14ac:dyDescent="0.3">
      <c r="A45" s="32">
        <f t="shared" si="2"/>
        <v>42</v>
      </c>
      <c r="B45" s="58"/>
      <c r="C45" s="55"/>
      <c r="D45" s="56"/>
      <c r="E45" s="56" t="s">
        <v>144</v>
      </c>
      <c r="F45" s="103" t="str">
        <f>F30</f>
        <v>Membrane for deblending - Investment</v>
      </c>
      <c r="G45" s="108">
        <v>0.9543147208121826</v>
      </c>
      <c r="H45" s="110" t="str">
        <f>H30</f>
        <v>€/kW/year</v>
      </c>
      <c r="I45" s="42">
        <v>0.52971278002205313</v>
      </c>
      <c r="J45" s="30">
        <v>2.9476825067589982</v>
      </c>
      <c r="K45" s="30">
        <v>0.52520622556313779</v>
      </c>
      <c r="L45" s="30">
        <v>0</v>
      </c>
      <c r="M45" s="30">
        <v>0.45072335810537567</v>
      </c>
      <c r="N45" s="30">
        <v>4.3545051614787962</v>
      </c>
      <c r="O45" s="30">
        <v>6.4673882113039816E-2</v>
      </c>
      <c r="P45" s="30">
        <v>8.8717264326092365E-3</v>
      </c>
      <c r="Q45" s="30">
        <v>0.51142997999601836</v>
      </c>
      <c r="R45" s="30">
        <v>1.4743469083247616</v>
      </c>
      <c r="S45" s="30">
        <v>4.5397085302864744E-2</v>
      </c>
      <c r="T45" s="30">
        <v>1.9402687957927207</v>
      </c>
      <c r="U45" s="30">
        <v>0.5580622341765199</v>
      </c>
      <c r="V45" s="30">
        <v>1.183081543338216</v>
      </c>
      <c r="W45" s="30">
        <v>0</v>
      </c>
      <c r="X45" s="30">
        <v>1.9402979751901008</v>
      </c>
      <c r="Y45" s="30">
        <v>1.7982172548935476</v>
      </c>
      <c r="Z45" s="30">
        <v>4.6856927008690402E-2</v>
      </c>
      <c r="AA45" s="30">
        <v>0</v>
      </c>
      <c r="AB45" s="30">
        <v>0</v>
      </c>
      <c r="AC45" s="30">
        <v>3.5277908085105398</v>
      </c>
      <c r="AD45" s="30">
        <v>4.1454616325622267</v>
      </c>
      <c r="AE45" s="30">
        <v>0.26744123004855352</v>
      </c>
      <c r="AF45" s="30">
        <v>0.86415030661409831</v>
      </c>
      <c r="AG45" s="30">
        <v>0.18573185381248863</v>
      </c>
      <c r="AH45" s="30">
        <v>5.4422086875246599E-2</v>
      </c>
      <c r="AI45" s="30">
        <v>0.5940001381134753</v>
      </c>
      <c r="AJ45" s="32" t="str">
        <f>AJ30</f>
        <v>GW</v>
      </c>
      <c r="AK45" s="57">
        <f>$G45*I45</f>
        <v>0.50551270377739077</v>
      </c>
      <c r="AL45" s="57">
        <f t="shared" si="236"/>
        <v>2.8130168084806679</v>
      </c>
      <c r="AM45" s="57">
        <f t="shared" si="237"/>
        <v>0.501212032517106</v>
      </c>
      <c r="AN45" s="57">
        <f t="shared" si="238"/>
        <v>0</v>
      </c>
      <c r="AO45" s="57">
        <f t="shared" si="239"/>
        <v>0.43013193565386099</v>
      </c>
      <c r="AP45" s="57">
        <f t="shared" si="240"/>
        <v>4.1555683774518455</v>
      </c>
      <c r="AQ45" s="57">
        <f t="shared" si="241"/>
        <v>6.1719237752545605E-2</v>
      </c>
      <c r="AR45" s="57">
        <f t="shared" si="242"/>
        <v>8.4664191336575444E-3</v>
      </c>
      <c r="AS45" s="57">
        <f t="shared" si="243"/>
        <v>0.48806515857488042</v>
      </c>
      <c r="AT45" s="57">
        <f t="shared" si="244"/>
        <v>1.4069909581982494</v>
      </c>
      <c r="AU45" s="57">
        <f t="shared" si="245"/>
        <v>4.3323106786490206E-2</v>
      </c>
      <c r="AV45" s="57">
        <f t="shared" si="246"/>
        <v>1.85162707415752</v>
      </c>
      <c r="AW45" s="57">
        <f t="shared" si="247"/>
        <v>0.53256700520398847</v>
      </c>
      <c r="AX45" s="57">
        <f t="shared" si="248"/>
        <v>1.1290321327288557</v>
      </c>
      <c r="AY45" s="57">
        <f t="shared" si="249"/>
        <v>0</v>
      </c>
      <c r="AZ45" s="57">
        <f t="shared" si="250"/>
        <v>1.8516549204859842</v>
      </c>
      <c r="BA45" s="57">
        <f t="shared" si="251"/>
        <v>1.7160651975633852</v>
      </c>
      <c r="BB45" s="57">
        <f t="shared" si="252"/>
        <v>4.4716255216415202E-2</v>
      </c>
      <c r="BC45" s="57">
        <f t="shared" si="253"/>
        <v>0</v>
      </c>
      <c r="BD45" s="57">
        <f t="shared" si="254"/>
        <v>0</v>
      </c>
      <c r="BE45" s="57">
        <f t="shared" si="255"/>
        <v>3.3666227005075195</v>
      </c>
      <c r="BF45" s="57">
        <f t="shared" si="256"/>
        <v>3.9560750605162363</v>
      </c>
      <c r="BG45" s="57">
        <f t="shared" si="257"/>
        <v>0.25522310278745208</v>
      </c>
      <c r="BH45" s="57">
        <f t="shared" si="258"/>
        <v>0.82467135859619523</v>
      </c>
      <c r="BI45" s="57">
        <f t="shared" si="259"/>
        <v>0.17724664221699421</v>
      </c>
      <c r="BJ45" s="57">
        <f t="shared" si="260"/>
        <v>5.1935798642367303E-2</v>
      </c>
      <c r="BK45" s="57">
        <f t="shared" si="261"/>
        <v>0.56686307596615904</v>
      </c>
      <c r="BL45" s="32" t="s">
        <v>233</v>
      </c>
      <c r="BN45" s="158"/>
      <c r="BQ45" s="32">
        <f t="shared" si="4"/>
        <v>1</v>
      </c>
      <c r="BR45" s="32">
        <f t="shared" si="5"/>
        <v>42</v>
      </c>
      <c r="BS45" s="32" t="str">
        <f t="shared" ca="1" si="6"/>
        <v>AT</v>
      </c>
      <c r="BT45" s="32" t="str">
        <f t="shared" si="123"/>
        <v>from 10 to 20%</v>
      </c>
      <c r="BU45" s="32" t="str">
        <f t="shared" si="14"/>
        <v>DSO</v>
      </c>
      <c r="BV45" s="32" t="str">
        <f t="shared" si="7"/>
        <v>Distribution</v>
      </c>
      <c r="BW45" s="32" t="str">
        <f t="shared" si="8"/>
        <v>Chemical industry (material use), glass</v>
      </c>
      <c r="BX45" s="32" t="str">
        <f t="shared" si="9"/>
        <v>Membrane for deblending - Investment</v>
      </c>
      <c r="BY45" s="32" t="str">
        <f t="shared" si="10"/>
        <v>Chemical industry (material use), glass-Membrane for deblending - Investment</v>
      </c>
      <c r="BZ45" s="32">
        <f t="shared" si="11"/>
        <v>0.52971278002205313</v>
      </c>
      <c r="CA45" s="32">
        <f t="shared" si="12"/>
        <v>0.50551270377739077</v>
      </c>
    </row>
    <row r="46" spans="1:79" s="26" customFormat="1" ht="15.75" thickBot="1" x14ac:dyDescent="0.3">
      <c r="A46" s="32">
        <f t="shared" si="2"/>
        <v>43</v>
      </c>
      <c r="B46" s="58"/>
      <c r="C46" s="55"/>
      <c r="D46" s="56"/>
      <c r="E46" s="56"/>
      <c r="F46" s="103" t="str">
        <f>F31</f>
        <v>Membrane for deblending - H2. use</v>
      </c>
      <c r="G46" s="108">
        <v>1.1002444987775062</v>
      </c>
      <c r="H46" s="110" t="str">
        <f>H31</f>
        <v>€/MWh gas mix</v>
      </c>
      <c r="I46" s="42">
        <v>9.2805679059863699</v>
      </c>
      <c r="J46" s="30">
        <v>51.643397518417643</v>
      </c>
      <c r="K46" s="30">
        <v>9.2016130718661735</v>
      </c>
      <c r="L46" s="30">
        <v>0</v>
      </c>
      <c r="M46" s="30">
        <v>7.8966732340061832</v>
      </c>
      <c r="N46" s="30">
        <v>76.290930429108499</v>
      </c>
      <c r="O46" s="30">
        <v>1.1330864146204576</v>
      </c>
      <c r="P46" s="30">
        <v>0.15543264709931381</v>
      </c>
      <c r="Q46" s="30">
        <v>8.9602532495302416</v>
      </c>
      <c r="R46" s="30">
        <v>25.830557833849824</v>
      </c>
      <c r="S46" s="30">
        <v>0.79535693450619027</v>
      </c>
      <c r="T46" s="30">
        <v>33.993509302288459</v>
      </c>
      <c r="U46" s="30">
        <v>9.7772503427726285</v>
      </c>
      <c r="V46" s="30">
        <v>20.727588639285546</v>
      </c>
      <c r="W46" s="30">
        <v>0</v>
      </c>
      <c r="X46" s="30">
        <v>33.994020525330569</v>
      </c>
      <c r="Y46" s="30">
        <v>31.50476630573495</v>
      </c>
      <c r="Z46" s="30">
        <v>0.82093336119225579</v>
      </c>
      <c r="AA46" s="30">
        <v>0</v>
      </c>
      <c r="AB46" s="30">
        <v>0</v>
      </c>
      <c r="AC46" s="30">
        <v>61.806894965104647</v>
      </c>
      <c r="AD46" s="30">
        <v>72.628487802490213</v>
      </c>
      <c r="AE46" s="30">
        <v>4.6855703504506581</v>
      </c>
      <c r="AF46" s="30">
        <v>15.139913371879</v>
      </c>
      <c r="AG46" s="30">
        <v>3.2540220787948009</v>
      </c>
      <c r="AH46" s="30">
        <v>0.95347496205432047</v>
      </c>
      <c r="AI46" s="30">
        <v>10.406882419748086</v>
      </c>
      <c r="AJ46" s="32" t="str">
        <f>AJ31</f>
        <v>TWh</v>
      </c>
      <c r="AK46" s="57">
        <f t="shared" ref="AK46:AK48" si="262">$G46*I46</f>
        <v>10.210893784092583</v>
      </c>
      <c r="AL46" s="57">
        <f t="shared" si="236"/>
        <v>56.820364017818925</v>
      </c>
      <c r="AM46" s="57">
        <f t="shared" si="237"/>
        <v>10.124024162199946</v>
      </c>
      <c r="AN46" s="57">
        <f t="shared" si="238"/>
        <v>0</v>
      </c>
      <c r="AO46" s="57">
        <f t="shared" si="239"/>
        <v>8.6882712843588816</v>
      </c>
      <c r="AP46" s="57">
        <f t="shared" si="240"/>
        <v>83.938676511244083</v>
      </c>
      <c r="AQ46" s="57">
        <f t="shared" si="241"/>
        <v>1.2466720943256868</v>
      </c>
      <c r="AR46" s="57">
        <f t="shared" si="242"/>
        <v>0.17101391490144552</v>
      </c>
      <c r="AS46" s="57">
        <f t="shared" si="243"/>
        <v>9.8584693454489223</v>
      </c>
      <c r="AT46" s="57">
        <f t="shared" si="244"/>
        <v>28.419929157047484</v>
      </c>
      <c r="AU46" s="57">
        <f t="shared" si="245"/>
        <v>0.87508709175497712</v>
      </c>
      <c r="AV46" s="57">
        <f t="shared" si="246"/>
        <v>37.401171603984857</v>
      </c>
      <c r="AW46" s="57">
        <f t="shared" si="247"/>
        <v>10.757365902806072</v>
      </c>
      <c r="AX46" s="57">
        <f t="shared" si="248"/>
        <v>22.805415373297055</v>
      </c>
      <c r="AY46" s="57">
        <f t="shared" si="249"/>
        <v>0</v>
      </c>
      <c r="AZ46" s="57">
        <f t="shared" si="250"/>
        <v>37.401734074324587</v>
      </c>
      <c r="BA46" s="57">
        <f t="shared" si="251"/>
        <v>34.662945813155815</v>
      </c>
      <c r="BB46" s="57">
        <f t="shared" si="252"/>
        <v>0.90322741451470689</v>
      </c>
      <c r="BC46" s="57">
        <f t="shared" si="253"/>
        <v>0</v>
      </c>
      <c r="BD46" s="57">
        <f t="shared" si="254"/>
        <v>0</v>
      </c>
      <c r="BE46" s="57">
        <f t="shared" si="255"/>
        <v>68.002696171875527</v>
      </c>
      <c r="BF46" s="57">
        <f t="shared" si="256"/>
        <v>79.909094159219066</v>
      </c>
      <c r="BG46" s="57">
        <f t="shared" si="257"/>
        <v>5.1552730017183279</v>
      </c>
      <c r="BH46" s="57">
        <f t="shared" si="258"/>
        <v>16.657606399377876</v>
      </c>
      <c r="BI46" s="57">
        <f t="shared" si="259"/>
        <v>3.5802198910945244</v>
      </c>
      <c r="BJ46" s="57">
        <f t="shared" si="260"/>
        <v>1.0490555817223575</v>
      </c>
      <c r="BK46" s="57">
        <f t="shared" si="261"/>
        <v>11.450115131752174</v>
      </c>
      <c r="BL46" s="32" t="s">
        <v>233</v>
      </c>
      <c r="BN46" s="158"/>
      <c r="BQ46" s="32">
        <f t="shared" si="4"/>
        <v>1</v>
      </c>
      <c r="BR46" s="32">
        <f t="shared" si="5"/>
        <v>43</v>
      </c>
      <c r="BS46" s="32" t="str">
        <f t="shared" ca="1" si="6"/>
        <v>AT</v>
      </c>
      <c r="BT46" s="32" t="str">
        <f t="shared" si="123"/>
        <v>from 10 to 20%</v>
      </c>
      <c r="BU46" s="32" t="str">
        <f t="shared" si="14"/>
        <v>DSO</v>
      </c>
      <c r="BV46" s="32" t="str">
        <f t="shared" si="7"/>
        <v>Distribution</v>
      </c>
      <c r="BW46" s="32" t="str">
        <f t="shared" si="8"/>
        <v>Chemical industry (material use), glass</v>
      </c>
      <c r="BX46" s="32" t="str">
        <f t="shared" si="9"/>
        <v>Membrane for deblending - H2. use</v>
      </c>
      <c r="BY46" s="32" t="str">
        <f t="shared" si="10"/>
        <v>Chemical industry (material use), glass-Membrane for deblending - H2. use</v>
      </c>
      <c r="BZ46" s="32">
        <f t="shared" si="11"/>
        <v>9.2805679059863699</v>
      </c>
      <c r="CA46" s="32">
        <f t="shared" si="12"/>
        <v>10.210893784092583</v>
      </c>
    </row>
    <row r="47" spans="1:79" s="26" customFormat="1" ht="15.75" thickBot="1" x14ac:dyDescent="0.3">
      <c r="A47" s="32">
        <f t="shared" si="2"/>
        <v>44</v>
      </c>
      <c r="B47" s="58"/>
      <c r="C47" s="55"/>
      <c r="D47" s="56"/>
      <c r="E47" s="56" t="s">
        <v>79</v>
      </c>
      <c r="F47" s="103" t="str">
        <f>F11</f>
        <v>Membrane for deblending - Investment</v>
      </c>
      <c r="G47" s="108">
        <v>0.9543147208121826</v>
      </c>
      <c r="H47" s="110" t="str">
        <f>H11</f>
        <v>€/kW/year</v>
      </c>
      <c r="I47" s="42">
        <v>6.0035266745224227</v>
      </c>
      <c r="J47" s="30">
        <v>5.9890738641990264</v>
      </c>
      <c r="K47" s="30">
        <v>0.86825457230237579</v>
      </c>
      <c r="L47" s="30">
        <v>0</v>
      </c>
      <c r="M47" s="30">
        <v>0.71957464190240539</v>
      </c>
      <c r="N47" s="30">
        <v>36.695649457592538</v>
      </c>
      <c r="O47" s="30">
        <v>1.0808829899723527</v>
      </c>
      <c r="P47" s="30">
        <v>0.38885387479973327</v>
      </c>
      <c r="Q47" s="30">
        <v>8.6245539779266043</v>
      </c>
      <c r="R47" s="30">
        <v>52.578300069044381</v>
      </c>
      <c r="S47" s="30">
        <v>1.5418811406433697</v>
      </c>
      <c r="T47" s="30">
        <v>15.401078267320464</v>
      </c>
      <c r="U47" s="30">
        <v>0.84519360430115764</v>
      </c>
      <c r="V47" s="30">
        <v>3.7344375812003596</v>
      </c>
      <c r="W47" s="30">
        <v>4.0607736128061624</v>
      </c>
      <c r="X47" s="30">
        <v>70.950119589237133</v>
      </c>
      <c r="Y47" s="30">
        <v>1.3921572785979541</v>
      </c>
      <c r="Z47" s="30">
        <v>0.12418851134267561</v>
      </c>
      <c r="AA47" s="30">
        <v>1.5170814679787805</v>
      </c>
      <c r="AB47" s="30">
        <v>0.24625</v>
      </c>
      <c r="AC47" s="30">
        <v>13.309996918469576</v>
      </c>
      <c r="AD47" s="30">
        <v>4.5187908015802538</v>
      </c>
      <c r="AE47" s="30">
        <v>6.0998122861788815</v>
      </c>
      <c r="AF47" s="30">
        <v>3.2567494862198503</v>
      </c>
      <c r="AG47" s="30">
        <v>1.5310852414772809</v>
      </c>
      <c r="AH47" s="30">
        <v>0.18919456408097252</v>
      </c>
      <c r="AI47" s="30">
        <v>2.1392941613440275</v>
      </c>
      <c r="AJ47" s="32" t="str">
        <f>AJ11</f>
        <v>GW gas launching capacity</v>
      </c>
      <c r="AK47" s="57">
        <f t="shared" si="262"/>
        <v>5.7292538822853567</v>
      </c>
      <c r="AL47" s="57">
        <f t="shared" si="236"/>
        <v>5.7154613526366331</v>
      </c>
      <c r="AM47" s="57">
        <f t="shared" si="237"/>
        <v>0.82858811976064273</v>
      </c>
      <c r="AN47" s="57">
        <f t="shared" si="238"/>
        <v>0</v>
      </c>
      <c r="AO47" s="57">
        <f t="shared" si="239"/>
        <v>0.68670067349062025</v>
      </c>
      <c r="AP47" s="57">
        <f t="shared" si="240"/>
        <v>35.019198467144143</v>
      </c>
      <c r="AQ47" s="57">
        <f t="shared" si="241"/>
        <v>1.0315025488061029</v>
      </c>
      <c r="AR47" s="57">
        <f t="shared" si="242"/>
        <v>0.37108897696624288</v>
      </c>
      <c r="AS47" s="57">
        <f t="shared" si="243"/>
        <v>8.2305388215746262</v>
      </c>
      <c r="AT47" s="57">
        <f t="shared" si="244"/>
        <v>50.176245751169247</v>
      </c>
      <c r="AU47" s="57">
        <f t="shared" si="245"/>
        <v>1.4714398702586471</v>
      </c>
      <c r="AV47" s="57">
        <f t="shared" si="246"/>
        <v>14.697475706884502</v>
      </c>
      <c r="AW47" s="57">
        <f t="shared" si="247"/>
        <v>0.80658069852090164</v>
      </c>
      <c r="AX47" s="57">
        <f t="shared" si="248"/>
        <v>3.5638287576937437</v>
      </c>
      <c r="AY47" s="57">
        <f t="shared" si="249"/>
        <v>3.8752560365865909</v>
      </c>
      <c r="AZ47" s="57">
        <f t="shared" si="250"/>
        <v>67.708743567393796</v>
      </c>
      <c r="BA47" s="57">
        <f t="shared" si="251"/>
        <v>1.3285561846518545</v>
      </c>
      <c r="BB47" s="57">
        <f t="shared" si="252"/>
        <v>0.11851492453006605</v>
      </c>
      <c r="BC47" s="57">
        <f t="shared" si="253"/>
        <v>1.4477731775635061</v>
      </c>
      <c r="BD47" s="57">
        <f t="shared" si="254"/>
        <v>0.23499999999999996</v>
      </c>
      <c r="BE47" s="57">
        <f t="shared" si="255"/>
        <v>12.701925993260303</v>
      </c>
      <c r="BF47" s="57">
        <f t="shared" si="256"/>
        <v>4.3123485822187186</v>
      </c>
      <c r="BG47" s="57">
        <f t="shared" si="257"/>
        <v>5.8211406588915207</v>
      </c>
      <c r="BH47" s="57">
        <f t="shared" si="258"/>
        <v>3.1079639766971154</v>
      </c>
      <c r="BI47" s="57">
        <f t="shared" si="259"/>
        <v>1.4611371847600445</v>
      </c>
      <c r="BJ47" s="57">
        <f t="shared" si="260"/>
        <v>0.18055115760011589</v>
      </c>
      <c r="BK47" s="57">
        <f t="shared" si="261"/>
        <v>2.0415599103181581</v>
      </c>
      <c r="BL47" s="32" t="s">
        <v>233</v>
      </c>
      <c r="BN47" s="158"/>
      <c r="BQ47" s="32">
        <f t="shared" si="4"/>
        <v>1</v>
      </c>
      <c r="BR47" s="32">
        <f t="shared" si="5"/>
        <v>44</v>
      </c>
      <c r="BS47" s="32" t="str">
        <f t="shared" ca="1" si="6"/>
        <v>AT</v>
      </c>
      <c r="BT47" s="32" t="str">
        <f t="shared" si="123"/>
        <v>from 10 to 20%</v>
      </c>
      <c r="BU47" s="32" t="str">
        <f t="shared" si="14"/>
        <v>DSO</v>
      </c>
      <c r="BV47" s="32" t="str">
        <f t="shared" si="7"/>
        <v>Distribution</v>
      </c>
      <c r="BW47" s="32" t="str">
        <f t="shared" si="8"/>
        <v xml:space="preserve">Gas turbine for power generation (old stock) </v>
      </c>
      <c r="BX47" s="32" t="str">
        <f t="shared" si="9"/>
        <v>Membrane for deblending - Investment</v>
      </c>
      <c r="BY47" s="32" t="str">
        <f t="shared" si="10"/>
        <v>Gas turbine for power generation (old stock) -Membrane for deblending - Investment</v>
      </c>
      <c r="BZ47" s="32">
        <f t="shared" si="11"/>
        <v>6.0035266745224227</v>
      </c>
      <c r="CA47" s="32">
        <f t="shared" si="12"/>
        <v>5.7292538822853567</v>
      </c>
    </row>
    <row r="48" spans="1:79" s="26" customFormat="1" ht="15.75" thickBot="1" x14ac:dyDescent="0.3">
      <c r="A48" s="32">
        <f t="shared" si="2"/>
        <v>45</v>
      </c>
      <c r="B48" s="58"/>
      <c r="C48" s="55"/>
      <c r="D48" s="56"/>
      <c r="E48" s="56"/>
      <c r="F48" s="103" t="str">
        <f>F13</f>
        <v>Membrane for deblending - H2. use</v>
      </c>
      <c r="G48" s="108">
        <v>1.1002444987775062</v>
      </c>
      <c r="H48" s="110" t="str">
        <f>H13</f>
        <v>€/MWh gas mix</v>
      </c>
      <c r="I48" s="42">
        <v>1.2424858612007181</v>
      </c>
      <c r="J48" s="30">
        <v>16.181430058480977</v>
      </c>
      <c r="K48" s="30">
        <v>4.870362441540169</v>
      </c>
      <c r="L48" s="30">
        <v>0</v>
      </c>
      <c r="M48" s="30">
        <v>0.24798447305387794</v>
      </c>
      <c r="N48" s="30">
        <v>102.07660317293096</v>
      </c>
      <c r="O48" s="30">
        <v>0.39558944852587563</v>
      </c>
      <c r="P48" s="30">
        <v>4.8017464802045613E-2</v>
      </c>
      <c r="Q48" s="30">
        <v>18.191178488876879</v>
      </c>
      <c r="R48" s="30">
        <v>26.659939241537877</v>
      </c>
      <c r="S48" s="30">
        <v>4.7083249040266955</v>
      </c>
      <c r="T48" s="30">
        <v>21.712308538684265</v>
      </c>
      <c r="U48" s="30">
        <v>1.718941023111644</v>
      </c>
      <c r="V48" s="30">
        <v>5.559211359471492</v>
      </c>
      <c r="W48" s="30">
        <v>13.20683865335174</v>
      </c>
      <c r="X48" s="30">
        <v>102.04148729411179</v>
      </c>
      <c r="Y48" s="30">
        <v>1.0344844533745821</v>
      </c>
      <c r="Z48" s="30">
        <v>1.0066240395261128E-2</v>
      </c>
      <c r="AA48" s="30">
        <v>3.3280231519263408</v>
      </c>
      <c r="AB48" s="30">
        <v>0.52404428219945809</v>
      </c>
      <c r="AC48" s="30">
        <v>29.401401807239036</v>
      </c>
      <c r="AD48" s="30">
        <v>19.218274149309558</v>
      </c>
      <c r="AE48" s="30">
        <v>2.1146988225410821</v>
      </c>
      <c r="AF48" s="30">
        <v>10.01100053715551</v>
      </c>
      <c r="AG48" s="30">
        <v>0.2985596551960577</v>
      </c>
      <c r="AH48" s="30">
        <v>0.2344023055605971</v>
      </c>
      <c r="AI48" s="30">
        <v>4.7108972402284284</v>
      </c>
      <c r="AJ48" s="32" t="str">
        <f>AJ13</f>
        <v>TWh gas consumption</v>
      </c>
      <c r="AK48" s="57">
        <f t="shared" si="262"/>
        <v>1.3670382335949223</v>
      </c>
      <c r="AL48" s="57">
        <f t="shared" si="236"/>
        <v>17.803529404196674</v>
      </c>
      <c r="AM48" s="57">
        <f t="shared" si="237"/>
        <v>5.3585894833571546</v>
      </c>
      <c r="AN48" s="57">
        <f t="shared" si="238"/>
        <v>0</v>
      </c>
      <c r="AO48" s="57">
        <f t="shared" si="239"/>
        <v>0.27284355225976792</v>
      </c>
      <c r="AP48" s="57">
        <f t="shared" si="240"/>
        <v>112.30922109491182</v>
      </c>
      <c r="AQ48" s="57">
        <f t="shared" si="241"/>
        <v>0.43524511451502212</v>
      </c>
      <c r="AR48" s="57">
        <f t="shared" si="242"/>
        <v>5.2830951493693219E-2</v>
      </c>
      <c r="AS48" s="57">
        <f t="shared" si="243"/>
        <v>20.014744058666494</v>
      </c>
      <c r="AT48" s="57">
        <f t="shared" si="244"/>
        <v>29.332451488244612</v>
      </c>
      <c r="AU48" s="57">
        <f t="shared" si="245"/>
        <v>5.1803085741125017</v>
      </c>
      <c r="AV48" s="57">
        <f t="shared" si="246"/>
        <v>23.888848025447238</v>
      </c>
      <c r="AW48" s="57">
        <f t="shared" si="247"/>
        <v>1.8912554044015644</v>
      </c>
      <c r="AX48" s="57">
        <f t="shared" si="248"/>
        <v>6.1164917157999303</v>
      </c>
      <c r="AY48" s="57">
        <f t="shared" si="249"/>
        <v>14.530751574592379</v>
      </c>
      <c r="AZ48" s="57">
        <f t="shared" si="250"/>
        <v>112.27058504242129</v>
      </c>
      <c r="BA48" s="57">
        <f t="shared" si="251"/>
        <v>1.1381858288962394</v>
      </c>
      <c r="BB48" s="57">
        <f t="shared" si="252"/>
        <v>1.1075325618257966E-2</v>
      </c>
      <c r="BC48" s="57">
        <f t="shared" si="253"/>
        <v>3.6616391647111333</v>
      </c>
      <c r="BD48" s="57">
        <f t="shared" si="254"/>
        <v>0.57657683860576081</v>
      </c>
      <c r="BE48" s="57">
        <f t="shared" si="255"/>
        <v>32.348730594761776</v>
      </c>
      <c r="BF48" s="57">
        <f t="shared" si="256"/>
        <v>21.144800408775797</v>
      </c>
      <c r="BG48" s="57">
        <f t="shared" si="257"/>
        <v>2.3266857460720956</v>
      </c>
      <c r="BH48" s="57">
        <f t="shared" si="258"/>
        <v>11.01454826826401</v>
      </c>
      <c r="BI48" s="57">
        <f t="shared" si="259"/>
        <v>0.32848861818637159</v>
      </c>
      <c r="BJ48" s="57">
        <f t="shared" si="260"/>
        <v>0.25789984719381098</v>
      </c>
      <c r="BK48" s="57">
        <f t="shared" si="261"/>
        <v>5.1831387728674647</v>
      </c>
      <c r="BL48" s="32" t="s">
        <v>233</v>
      </c>
      <c r="BN48" s="158"/>
      <c r="BQ48" s="32">
        <f t="shared" si="4"/>
        <v>1</v>
      </c>
      <c r="BR48" s="32">
        <f t="shared" si="5"/>
        <v>45</v>
      </c>
      <c r="BS48" s="32" t="str">
        <f t="shared" ca="1" si="6"/>
        <v>AT</v>
      </c>
      <c r="BT48" s="32" t="str">
        <f t="shared" si="123"/>
        <v>from 10 to 20%</v>
      </c>
      <c r="BU48" s="32" t="str">
        <f t="shared" si="14"/>
        <v>DSO</v>
      </c>
      <c r="BV48" s="32" t="str">
        <f t="shared" si="7"/>
        <v>Distribution</v>
      </c>
      <c r="BW48" s="32" t="str">
        <f t="shared" si="8"/>
        <v xml:space="preserve">Gas turbine for power generation (old stock) </v>
      </c>
      <c r="BX48" s="32" t="str">
        <f t="shared" si="9"/>
        <v>Membrane for deblending - H2. use</v>
      </c>
      <c r="BY48" s="32" t="str">
        <f t="shared" si="10"/>
        <v>Gas turbine for power generation (old stock) -Membrane for deblending - H2. use</v>
      </c>
      <c r="BZ48" s="32">
        <f t="shared" si="11"/>
        <v>1.2424858612007181</v>
      </c>
      <c r="CA48" s="32">
        <f t="shared" si="12"/>
        <v>1.3670382335949223</v>
      </c>
    </row>
    <row r="49" spans="1:79" s="26" customFormat="1" ht="15.75" thickBot="1" x14ac:dyDescent="0.3">
      <c r="A49" s="32">
        <f t="shared" si="2"/>
        <v>46</v>
      </c>
      <c r="B49" s="58"/>
      <c r="C49" s="55"/>
      <c r="D49" s="56"/>
      <c r="E49" s="56" t="s">
        <v>146</v>
      </c>
      <c r="F49" s="103" t="str">
        <f>F14</f>
        <v>Membrane for deblending - Investment</v>
      </c>
      <c r="G49" s="108">
        <v>2.5965770171149143</v>
      </c>
      <c r="H49" s="110" t="str">
        <f>H14</f>
        <v>€/kW/year</v>
      </c>
      <c r="I49" s="42">
        <v>1.1300121211022802</v>
      </c>
      <c r="J49" s="30">
        <v>1.6779019070782126</v>
      </c>
      <c r="K49" s="30">
        <v>0.28755145354172568</v>
      </c>
      <c r="L49" s="30">
        <v>0</v>
      </c>
      <c r="M49" s="30">
        <v>0.58147378855159881</v>
      </c>
      <c r="N49" s="30">
        <v>9.3615040387117254</v>
      </c>
      <c r="O49" s="30">
        <v>0.19056906252255507</v>
      </c>
      <c r="P49" s="30">
        <v>1.5271521911347993E-2</v>
      </c>
      <c r="Q49" s="30">
        <v>0.43953923200547634</v>
      </c>
      <c r="R49" s="30">
        <v>1.5632943078260249</v>
      </c>
      <c r="S49" s="30">
        <v>0.14942471828303736</v>
      </c>
      <c r="T49" s="30">
        <v>2.5693819523803847</v>
      </c>
      <c r="U49" s="30">
        <v>0.15881431902306545</v>
      </c>
      <c r="V49" s="30">
        <v>0.70715919638862368</v>
      </c>
      <c r="W49" s="30">
        <v>0.30462774130381964</v>
      </c>
      <c r="X49" s="30">
        <v>3.741040741655997</v>
      </c>
      <c r="Y49" s="30">
        <v>0.22159057254646602</v>
      </c>
      <c r="Z49" s="30">
        <v>2.7086661680638675E-2</v>
      </c>
      <c r="AA49" s="30">
        <v>0.14827045398275712</v>
      </c>
      <c r="AB49" s="30">
        <v>0</v>
      </c>
      <c r="AC49" s="30">
        <v>4.7405334192506139</v>
      </c>
      <c r="AD49" s="30">
        <v>1.624620489871099</v>
      </c>
      <c r="AE49" s="30">
        <v>0.14018601395031252</v>
      </c>
      <c r="AF49" s="30">
        <v>0.78880687735808119</v>
      </c>
      <c r="AG49" s="30">
        <v>6.2986280305463466E-2</v>
      </c>
      <c r="AH49" s="30">
        <v>8.6218976900772321E-2</v>
      </c>
      <c r="AI49" s="30">
        <v>0.4719649659174161</v>
      </c>
      <c r="AJ49" s="32" t="str">
        <f>AJ14</f>
        <v>GW gas launching capacity</v>
      </c>
      <c r="AK49" s="57">
        <f t="shared" ref="AK49:AK50" si="263">$G49*I49</f>
        <v>2.9341635027154562</v>
      </c>
      <c r="AL49" s="57">
        <f t="shared" ref="AL49:AL50" si="264">$G49*J49</f>
        <v>4.3568015288925714</v>
      </c>
      <c r="AM49" s="57">
        <f t="shared" ref="AM49:AM50" si="265">$G49*K49</f>
        <v>0.74664949550443194</v>
      </c>
      <c r="AN49" s="57">
        <f t="shared" ref="AN49:AN50" si="266">$G49*L49</f>
        <v>0</v>
      </c>
      <c r="AO49" s="57">
        <f t="shared" ref="AO49:AO50" si="267">$G49*M49</f>
        <v>1.5098414754078189</v>
      </c>
      <c r="AP49" s="57">
        <f t="shared" ref="AP49:AP50" si="268">$G49*N49</f>
        <v>24.307866232547315</v>
      </c>
      <c r="AQ49" s="57">
        <f t="shared" ref="AQ49:AQ50" si="269">$G49*O49</f>
        <v>0.49482724791920163</v>
      </c>
      <c r="AR49" s="57">
        <f t="shared" ref="AR49:AR50" si="270">$G49*P49</f>
        <v>3.9653682811373027E-2</v>
      </c>
      <c r="AS49" s="57">
        <f t="shared" ref="AS49:AS50" si="271">$G49*Q49</f>
        <v>1.1412974679457599</v>
      </c>
      <c r="AT49" s="57">
        <f t="shared" ref="AT49:AT50" si="272">$G49*R49</f>
        <v>4.0592140706876245</v>
      </c>
      <c r="AU49" s="57">
        <f t="shared" ref="AU49:AU50" si="273">$G49*S49</f>
        <v>0.38799278928260555</v>
      </c>
      <c r="AV49" s="57">
        <f t="shared" ref="AV49:AV50" si="274">$G49*T49</f>
        <v>6.6715981257407542</v>
      </c>
      <c r="AW49" s="57">
        <f t="shared" ref="AW49:AW50" si="275">$G49*U49</f>
        <v>0.41237361076404766</v>
      </c>
      <c r="AX49" s="57">
        <f t="shared" ref="AX49:AX50" si="276">$G49*V49</f>
        <v>1.8361933167841524</v>
      </c>
      <c r="AY49" s="57">
        <f t="shared" ref="AY49:AY50" si="277">$G49*W49</f>
        <v>0.79098939184512573</v>
      </c>
      <c r="AZ49" s="57">
        <f t="shared" ref="AZ49:AZ50" si="278">$G49*X49</f>
        <v>9.7139004098744959</v>
      </c>
      <c r="BA49" s="57">
        <f t="shared" ref="BA49:BA50" si="279">$G49*Y49</f>
        <v>0.57537698788348879</v>
      </c>
      <c r="BB49" s="57">
        <f t="shared" ref="BB49:BB50" si="280">$G49*Z49</f>
        <v>7.033260319031362E-2</v>
      </c>
      <c r="BC49" s="57">
        <f t="shared" ref="BC49:BC50" si="281">$G49*AA49</f>
        <v>0.38499565312882167</v>
      </c>
      <c r="BD49" s="57">
        <f t="shared" ref="BD49:BD50" si="282">$G49*AB49</f>
        <v>0</v>
      </c>
      <c r="BE49" s="57">
        <f t="shared" ref="BE49:BE50" si="283">$G49*AC49</f>
        <v>12.309160125291324</v>
      </c>
      <c r="BF49" s="57">
        <f t="shared" ref="BF49:BF50" si="284">$G49*AD49</f>
        <v>4.2184522255332686</v>
      </c>
      <c r="BG49" s="57">
        <f t="shared" ref="BG49:BG50" si="285">$G49*AE49</f>
        <v>0.36400378194433225</v>
      </c>
      <c r="BH49" s="57">
        <f t="shared" ref="BH49:BH50" si="286">$G49*AF49</f>
        <v>2.0481978086901766</v>
      </c>
      <c r="BI49" s="57">
        <f t="shared" ref="BI49:BI50" si="287">$G49*AG49</f>
        <v>0.16354872783472421</v>
      </c>
      <c r="BJ49" s="57">
        <f t="shared" ref="BJ49:BJ50" si="288">$G49*AH49</f>
        <v>0.2238742138597071</v>
      </c>
      <c r="BK49" s="57">
        <f t="shared" ref="BK49:BK50" si="289">$G49*AI49</f>
        <v>1.2254933833845865</v>
      </c>
      <c r="BL49" s="32" t="s">
        <v>233</v>
      </c>
      <c r="BN49" s="158"/>
      <c r="BQ49" s="32">
        <f t="shared" si="4"/>
        <v>1</v>
      </c>
      <c r="BR49" s="32">
        <f t="shared" si="5"/>
        <v>46</v>
      </c>
      <c r="BS49" s="32" t="str">
        <f t="shared" ca="1" si="6"/>
        <v>AT</v>
      </c>
      <c r="BT49" s="32" t="str">
        <f t="shared" si="123"/>
        <v>from 10 to 20%</v>
      </c>
      <c r="BU49" s="32" t="str">
        <f t="shared" si="14"/>
        <v>DSO</v>
      </c>
      <c r="BV49" s="32" t="str">
        <f t="shared" si="7"/>
        <v>Distribution</v>
      </c>
      <c r="BW49" s="32" t="str">
        <f t="shared" si="8"/>
        <v>Gas turbine for grid and storage</v>
      </c>
      <c r="BX49" s="32" t="str">
        <f t="shared" si="9"/>
        <v>Membrane for deblending - Investment</v>
      </c>
      <c r="BY49" s="32" t="str">
        <f t="shared" si="10"/>
        <v>Gas turbine for grid and storage-Membrane for deblending - Investment</v>
      </c>
      <c r="BZ49" s="32">
        <f t="shared" si="11"/>
        <v>1.1300121211022802</v>
      </c>
      <c r="CA49" s="32">
        <f t="shared" si="12"/>
        <v>2.9341635027154562</v>
      </c>
    </row>
    <row r="50" spans="1:79" s="26" customFormat="1" ht="15.75" thickBot="1" x14ac:dyDescent="0.3">
      <c r="A50" s="32">
        <f t="shared" si="2"/>
        <v>47</v>
      </c>
      <c r="B50" s="58"/>
      <c r="C50" s="55"/>
      <c r="D50" s="56"/>
      <c r="E50" s="56"/>
      <c r="F50" s="103" t="str">
        <f>F16</f>
        <v>Membrane for deblending - H2. use</v>
      </c>
      <c r="G50" s="108">
        <v>1.1002444987775062</v>
      </c>
      <c r="H50" s="110" t="str">
        <f>H16</f>
        <v>€/MWh gas mix</v>
      </c>
      <c r="I50" s="42">
        <v>0.79166994273635027</v>
      </c>
      <c r="J50" s="30">
        <v>1.0239206679163659</v>
      </c>
      <c r="K50" s="30">
        <v>0.20455951189877131</v>
      </c>
      <c r="L50" s="30">
        <v>0</v>
      </c>
      <c r="M50" s="30">
        <v>0.36998953976399951</v>
      </c>
      <c r="N50" s="30">
        <v>5.5106699555260947</v>
      </c>
      <c r="O50" s="30">
        <v>0.12529333783551738</v>
      </c>
      <c r="P50" s="30">
        <v>9.2415021866336482E-3</v>
      </c>
      <c r="Q50" s="30">
        <v>0.2659854595547208</v>
      </c>
      <c r="R50" s="30">
        <v>1.0301776179920097</v>
      </c>
      <c r="S50" s="30">
        <v>9.042378806552856E-2</v>
      </c>
      <c r="T50" s="30">
        <v>1.702552482653108</v>
      </c>
      <c r="U50" s="30">
        <v>0.10288217889154855</v>
      </c>
      <c r="V50" s="30">
        <v>0.54486031290850301</v>
      </c>
      <c r="W50" s="30">
        <v>0.18434429480643844</v>
      </c>
      <c r="X50" s="30">
        <v>2.6075652499062132</v>
      </c>
      <c r="Y50" s="30">
        <v>0.13409467455917817</v>
      </c>
      <c r="Z50" s="30">
        <v>1.6391388140838722E-2</v>
      </c>
      <c r="AA50" s="30">
        <v>0.12934900111978095</v>
      </c>
      <c r="AB50" s="30">
        <v>0</v>
      </c>
      <c r="AC50" s="30">
        <v>2.9864402898829621</v>
      </c>
      <c r="AD50" s="30">
        <v>1.0241591620231385</v>
      </c>
      <c r="AE50" s="30">
        <v>8.9004601823758842E-2</v>
      </c>
      <c r="AF50" s="30">
        <v>0.54983939461781162</v>
      </c>
      <c r="AG50" s="30">
        <v>3.7237277908509669E-2</v>
      </c>
      <c r="AH50" s="30">
        <v>5.2175079090560121E-2</v>
      </c>
      <c r="AI50" s="30">
        <v>0.3024844712055148</v>
      </c>
      <c r="AJ50" s="32" t="str">
        <f>AJ16</f>
        <v>TWh losses</v>
      </c>
      <c r="AK50" s="57">
        <f t="shared" si="263"/>
        <v>0.87103049934317278</v>
      </c>
      <c r="AL50" s="57">
        <f t="shared" si="264"/>
        <v>1.1265630820595713</v>
      </c>
      <c r="AM50" s="57">
        <f t="shared" si="265"/>
        <v>0.22506547763923496</v>
      </c>
      <c r="AN50" s="57">
        <f t="shared" si="266"/>
        <v>0</v>
      </c>
      <c r="AO50" s="57">
        <f t="shared" si="267"/>
        <v>0.40707895573056185</v>
      </c>
      <c r="AP50" s="57">
        <f t="shared" si="268"/>
        <v>6.0630843031460708</v>
      </c>
      <c r="AQ50" s="57">
        <f t="shared" si="269"/>
        <v>0.13785330568699958</v>
      </c>
      <c r="AR50" s="57">
        <f t="shared" si="270"/>
        <v>1.0167911941283966E-2</v>
      </c>
      <c r="AS50" s="57">
        <f t="shared" si="271"/>
        <v>0.29264903862988845</v>
      </c>
      <c r="AT50" s="57">
        <f t="shared" si="272"/>
        <v>1.1334472569594238</v>
      </c>
      <c r="AU50" s="57">
        <f t="shared" si="273"/>
        <v>9.9488275377720911E-2</v>
      </c>
      <c r="AV50" s="57">
        <f t="shared" si="274"/>
        <v>1.8732240029190677</v>
      </c>
      <c r="AW50" s="57">
        <f t="shared" si="275"/>
        <v>0.11319555134766957</v>
      </c>
      <c r="AX50" s="57">
        <f t="shared" si="276"/>
        <v>0.59947956187977103</v>
      </c>
      <c r="AY50" s="57">
        <f t="shared" si="277"/>
        <v>0.20282379624180269</v>
      </c>
      <c r="AZ50" s="57">
        <f t="shared" si="278"/>
        <v>2.8689593214127043</v>
      </c>
      <c r="BA50" s="57">
        <f t="shared" si="279"/>
        <v>0.14753692799909579</v>
      </c>
      <c r="BB50" s="57">
        <f t="shared" si="280"/>
        <v>1.803453462928466E-2</v>
      </c>
      <c r="BC50" s="57">
        <f t="shared" si="281"/>
        <v>0.14231552690440449</v>
      </c>
      <c r="BD50" s="57">
        <f t="shared" si="282"/>
        <v>0</v>
      </c>
      <c r="BE50" s="57">
        <f t="shared" si="283"/>
        <v>3.28581449987123</v>
      </c>
      <c r="BF50" s="57">
        <f t="shared" si="284"/>
        <v>1.1268254838885388</v>
      </c>
      <c r="BG50" s="57">
        <f t="shared" si="285"/>
        <v>9.7926823522473061E-2</v>
      </c>
      <c r="BH50" s="57">
        <f t="shared" si="286"/>
        <v>0.60495776913940158</v>
      </c>
      <c r="BI50" s="57">
        <f t="shared" si="287"/>
        <v>4.0970110168286923E-2</v>
      </c>
      <c r="BJ50" s="57">
        <f t="shared" si="288"/>
        <v>5.7405343742670062E-2</v>
      </c>
      <c r="BK50" s="57">
        <f t="shared" si="289"/>
        <v>0.33280687540949067</v>
      </c>
      <c r="BL50" s="32" t="s">
        <v>233</v>
      </c>
      <c r="BN50" s="158"/>
      <c r="BQ50" s="32">
        <f t="shared" si="4"/>
        <v>1</v>
      </c>
      <c r="BR50" s="32">
        <f t="shared" si="5"/>
        <v>47</v>
      </c>
      <c r="BS50" s="32" t="str">
        <f t="shared" ca="1" si="6"/>
        <v>AT</v>
      </c>
      <c r="BT50" s="32" t="str">
        <f t="shared" si="123"/>
        <v>from 10 to 20%</v>
      </c>
      <c r="BU50" s="32" t="str">
        <f t="shared" si="14"/>
        <v>DSO</v>
      </c>
      <c r="BV50" s="32" t="str">
        <f t="shared" si="7"/>
        <v>Distribution</v>
      </c>
      <c r="BW50" s="32" t="str">
        <f t="shared" si="8"/>
        <v>Gas turbine for grid and storage</v>
      </c>
      <c r="BX50" s="32" t="str">
        <f t="shared" si="9"/>
        <v>Membrane for deblending - H2. use</v>
      </c>
      <c r="BY50" s="32" t="str">
        <f t="shared" si="10"/>
        <v>Gas turbine for grid and storage-Membrane for deblending - H2. use</v>
      </c>
      <c r="BZ50" s="32">
        <f t="shared" si="11"/>
        <v>0.79166994273635027</v>
      </c>
      <c r="CA50" s="32">
        <f t="shared" si="12"/>
        <v>0.87103049934317278</v>
      </c>
    </row>
    <row r="51" spans="1:79" s="26" customFormat="1" ht="30.75" thickBot="1" x14ac:dyDescent="0.3">
      <c r="A51" s="32">
        <f t="shared" si="2"/>
        <v>48</v>
      </c>
      <c r="B51" s="58"/>
      <c r="C51" s="55"/>
      <c r="D51" s="56"/>
      <c r="E51" s="56" t="s">
        <v>145</v>
      </c>
      <c r="F51" s="103" t="str">
        <f>F21</f>
        <v xml:space="preserve">Calorific value adjustment - LPG demand </v>
      </c>
      <c r="G51" s="108">
        <v>5.270694891671595</v>
      </c>
      <c r="H51" s="110" t="str">
        <f>H21</f>
        <v>€/MWh gas mix</v>
      </c>
      <c r="I51" s="42">
        <v>12.200066531849698</v>
      </c>
      <c r="J51" s="30">
        <v>30.816339443247493</v>
      </c>
      <c r="K51" s="30">
        <v>5.622737015672219</v>
      </c>
      <c r="L51" s="30">
        <v>0.44037100748595093</v>
      </c>
      <c r="M51" s="30">
        <v>12.337569235409937</v>
      </c>
      <c r="N51" s="30">
        <v>103.55182329275542</v>
      </c>
      <c r="O51" s="30">
        <v>3.5864723541393411</v>
      </c>
      <c r="P51" s="30">
        <v>0.21053260375397859</v>
      </c>
      <c r="Q51" s="30">
        <v>5.3720178518886064</v>
      </c>
      <c r="R51" s="30">
        <v>40.837794709408712</v>
      </c>
      <c r="S51" s="30">
        <v>1.9574487801563345</v>
      </c>
      <c r="T51" s="30">
        <v>38.230016418828512</v>
      </c>
      <c r="U51" s="30">
        <v>2.3920971939156681</v>
      </c>
      <c r="V51" s="30">
        <v>12.21593659320674</v>
      </c>
      <c r="W51" s="30">
        <v>3.328718261428989</v>
      </c>
      <c r="X51" s="30">
        <v>40.58482040382615</v>
      </c>
      <c r="Y51" s="30">
        <v>1.6651849216181234</v>
      </c>
      <c r="Z51" s="30">
        <v>1.649099236158166</v>
      </c>
      <c r="AA51" s="30">
        <v>0.38050493181911255</v>
      </c>
      <c r="AB51" s="30">
        <v>6.3797539583138408E-3</v>
      </c>
      <c r="AC51" s="30">
        <v>31.045601787257308</v>
      </c>
      <c r="AD51" s="30">
        <v>24.813933361609287</v>
      </c>
      <c r="AE51" s="30">
        <v>7.7180651082569511</v>
      </c>
      <c r="AF51" s="30">
        <v>17.775898627681741</v>
      </c>
      <c r="AG51" s="30">
        <v>3.2680386453729104</v>
      </c>
      <c r="AH51" s="30">
        <v>2.7409070742440744</v>
      </c>
      <c r="AI51" s="30">
        <v>7.639027479172297</v>
      </c>
      <c r="AJ51" s="32" t="str">
        <f>AJ21</f>
        <v>TWh</v>
      </c>
      <c r="AK51" s="57">
        <f t="shared" ref="AK51" si="290">$G51*I51</f>
        <v>64.302828347473792</v>
      </c>
      <c r="AL51" s="57">
        <f t="shared" ref="AL51" si="291">$G51*J51</f>
        <v>162.42352288354243</v>
      </c>
      <c r="AM51" s="57">
        <f t="shared" ref="AM51" si="292">$G51*K51</f>
        <v>29.635731265716352</v>
      </c>
      <c r="AN51" s="57">
        <f t="shared" ref="AN51" si="293">$G51*L51</f>
        <v>2.3210612195964755</v>
      </c>
      <c r="AO51" s="57">
        <f t="shared" ref="AO51" si="294">$G51*M51</f>
        <v>65.027563144719778</v>
      </c>
      <c r="AP51" s="57">
        <f t="shared" ref="AP51" si="295">$G51*N51</f>
        <v>545.79006605240568</v>
      </c>
      <c r="AQ51" s="57">
        <f t="shared" ref="AQ51" si="296">$G51*O51</f>
        <v>18.903201516083623</v>
      </c>
      <c r="AR51" s="57">
        <f t="shared" ref="AR51" si="297">$G51*P51</f>
        <v>1.109653119136415</v>
      </c>
      <c r="AS51" s="57">
        <f t="shared" ref="AS51" si="298">$G51*Q51</f>
        <v>28.314267049917891</v>
      </c>
      <c r="AT51" s="57">
        <f t="shared" ref="AT51" si="299">$G51*R51</f>
        <v>215.24355596201377</v>
      </c>
      <c r="AU51" s="57">
        <f t="shared" ref="AU51" si="300">$G51*S51</f>
        <v>10.317115286278787</v>
      </c>
      <c r="AV51" s="57">
        <f t="shared" ref="AV51" si="301">$G51*T51</f>
        <v>201.49875224724065</v>
      </c>
      <c r="AW51" s="57">
        <f t="shared" ref="AW51" si="302">$G51*U51</f>
        <v>12.608014460353269</v>
      </c>
      <c r="AX51" s="57">
        <f t="shared" ref="AX51" si="303">$G51*V51</f>
        <v>64.38647459879887</v>
      </c>
      <c r="AY51" s="57">
        <f t="shared" ref="AY51" si="304">$G51*W51</f>
        <v>17.544658336327725</v>
      </c>
      <c r="AZ51" s="57">
        <f t="shared" ref="AZ51" si="305">$G51*X51</f>
        <v>213.91020558185562</v>
      </c>
      <c r="BA51" s="57">
        <f t="shared" ref="BA51" si="306">$G51*Y51</f>
        <v>8.7766816600612074</v>
      </c>
      <c r="BB51" s="57">
        <f t="shared" ref="BB51" si="307">$G51*Z51</f>
        <v>8.6918989198783745</v>
      </c>
      <c r="BC51" s="57">
        <f t="shared" ref="BC51" si="308">$G51*AA51</f>
        <v>2.0055254003948448</v>
      </c>
      <c r="BD51" s="57">
        <f t="shared" ref="BD51" si="309">$G51*AB51</f>
        <v>3.3625736598206397E-2</v>
      </c>
      <c r="BE51" s="57">
        <f t="shared" ref="BE51" si="310">$G51*AC51</f>
        <v>163.63189474896762</v>
      </c>
      <c r="BF51" s="57">
        <f t="shared" ref="BF51" si="311">$G51*AD51</f>
        <v>130.78667181131343</v>
      </c>
      <c r="BG51" s="57">
        <f t="shared" ref="BG51" si="312">$G51*AE51</f>
        <v>40.679566339678686</v>
      </c>
      <c r="BH51" s="57">
        <f t="shared" ref="BH51" si="313">$G51*AF51</f>
        <v>93.691338091794265</v>
      </c>
      <c r="BI51" s="57">
        <f t="shared" ref="BI51" si="314">$G51*AG51</f>
        <v>17.224834593952359</v>
      </c>
      <c r="BJ51" s="57">
        <f t="shared" ref="BJ51" si="315">$G51*AH51</f>
        <v>14.446484914764779</v>
      </c>
      <c r="BK51" s="57">
        <f>$G51*AI51</f>
        <v>40.262983111812368</v>
      </c>
      <c r="BL51" s="32" t="s">
        <v>233</v>
      </c>
      <c r="BN51" s="158"/>
      <c r="BQ51" s="32">
        <f t="shared" si="4"/>
        <v>1</v>
      </c>
      <c r="BR51" s="32">
        <f t="shared" si="5"/>
        <v>48</v>
      </c>
      <c r="BS51" s="32" t="str">
        <f t="shared" ca="1" si="6"/>
        <v>AT</v>
      </c>
      <c r="BT51" s="32" t="str">
        <f t="shared" si="123"/>
        <v>from 10 to 20%</v>
      </c>
      <c r="BU51" s="32" t="str">
        <f t="shared" si="14"/>
        <v>DSO</v>
      </c>
      <c r="BV51" s="32" t="str">
        <f t="shared" si="7"/>
        <v>Distribution</v>
      </c>
      <c r="BW51" s="32" t="str">
        <f t="shared" si="8"/>
        <v>industrial high temperature application (&gt;500°C without glass)</v>
      </c>
      <c r="BX51" s="32" t="str">
        <f t="shared" si="9"/>
        <v xml:space="preserve">Calorific value adjustment - LPG demand </v>
      </c>
      <c r="BY51" s="32" t="str">
        <f t="shared" si="10"/>
        <v xml:space="preserve">industrial high temperature application (&gt;500°C without glass)-Calorific value adjustment - LPG demand </v>
      </c>
      <c r="BZ51" s="32">
        <f t="shared" si="11"/>
        <v>12.200066531849698</v>
      </c>
      <c r="CA51" s="32">
        <f t="shared" si="12"/>
        <v>64.302828347473792</v>
      </c>
    </row>
    <row r="52" spans="1:79" ht="15.75" thickBot="1" x14ac:dyDescent="0.3">
      <c r="A52" s="32">
        <f t="shared" si="2"/>
        <v>49</v>
      </c>
      <c r="B52" s="109" t="s">
        <v>24</v>
      </c>
      <c r="C52" s="55" t="s">
        <v>36</v>
      </c>
      <c r="D52" s="56" t="s">
        <v>16</v>
      </c>
      <c r="E52" s="56" t="s">
        <v>45</v>
      </c>
      <c r="F52" s="103" t="s">
        <v>250</v>
      </c>
      <c r="G52" s="108">
        <v>1.0327220971441973</v>
      </c>
      <c r="H52" s="110" t="s">
        <v>254</v>
      </c>
      <c r="I52" s="42">
        <v>662.32539458450424</v>
      </c>
      <c r="J52" s="30">
        <v>1313.4970079878826</v>
      </c>
      <c r="K52" s="30">
        <v>80.264568877387489</v>
      </c>
      <c r="L52" s="30">
        <v>1.3551198658192628E-3</v>
      </c>
      <c r="M52" s="30">
        <v>536.05879979684937</v>
      </c>
      <c r="N52" s="30">
        <v>5702.5744028798899</v>
      </c>
      <c r="O52" s="30">
        <v>237.44244395413386</v>
      </c>
      <c r="P52" s="30">
        <v>17.087910688385122</v>
      </c>
      <c r="Q52" s="30">
        <v>320.02728981875123</v>
      </c>
      <c r="R52" s="30">
        <v>1862.0252329959526</v>
      </c>
      <c r="S52" s="30">
        <v>10.949412456636495</v>
      </c>
      <c r="T52" s="30">
        <v>2526.1998555053583</v>
      </c>
      <c r="U52" s="30">
        <v>196.99065582066709</v>
      </c>
      <c r="V52" s="30">
        <v>657.7129845321449</v>
      </c>
      <c r="W52" s="30">
        <v>150.57297337158479</v>
      </c>
      <c r="X52" s="30">
        <v>3724.6459053358503</v>
      </c>
      <c r="Y52" s="30">
        <v>7.3364812730434448</v>
      </c>
      <c r="Z52" s="30">
        <v>29.247914861719355</v>
      </c>
      <c r="AA52" s="30">
        <v>17.719488938407363</v>
      </c>
      <c r="AB52" s="30">
        <v>5.4969083841647148E-4</v>
      </c>
      <c r="AC52" s="30">
        <v>2801.3989745605572</v>
      </c>
      <c r="AD52" s="30">
        <v>1311.2998407776563</v>
      </c>
      <c r="AE52" s="30">
        <v>190.44537131418042</v>
      </c>
      <c r="AF52" s="30">
        <v>1305.3249015609315</v>
      </c>
      <c r="AG52" s="30">
        <v>11.012379057042411</v>
      </c>
      <c r="AH52" s="30">
        <v>29.694063656561035</v>
      </c>
      <c r="AI52" s="30">
        <v>447.36621943718438</v>
      </c>
      <c r="AJ52" s="32" t="s">
        <v>95</v>
      </c>
      <c r="AK52" s="42">
        <f t="shared" ref="AK52" si="316">$G52*I52</f>
        <v>683.99807048716718</v>
      </c>
      <c r="AL52" s="30">
        <f t="shared" ref="AL52" si="317">$G52*J52</f>
        <v>1356.4773846818746</v>
      </c>
      <c r="AM52" s="30">
        <f t="shared" ref="AM52" si="318">$G52*K52</f>
        <v>82.890993897430477</v>
      </c>
      <c r="AN52" s="30">
        <f t="shared" ref="AN52" si="319">$G52*L52</f>
        <v>1.3994622297106322E-3</v>
      </c>
      <c r="AO52" s="30">
        <f t="shared" ref="AO52" si="320">$G52*M52</f>
        <v>553.59976791880365</v>
      </c>
      <c r="AP52" s="30">
        <f t="shared" ref="AP52" si="321">$G52*N52</f>
        <v>5889.1745964629381</v>
      </c>
      <c r="AQ52" s="30">
        <f t="shared" ref="AQ52" si="322">$G52*O52</f>
        <v>245.21205867135666</v>
      </c>
      <c r="AR52" s="30">
        <f t="shared" ref="AR52" si="323">$G52*P52</f>
        <v>17.647062961921826</v>
      </c>
      <c r="AS52" s="30">
        <f t="shared" ref="AS52" si="324">$G52*Q52</f>
        <v>330.49925388499457</v>
      </c>
      <c r="AT52" s="30">
        <f t="shared" ref="AT52" si="325">$G52*R52</f>
        <v>1922.9546035549927</v>
      </c>
      <c r="AU52" s="30">
        <f t="shared" ref="AU52" si="326">$G52*S52</f>
        <v>11.307700194714437</v>
      </c>
      <c r="AV52" s="30">
        <f t="shared" ref="AV52" si="327">$G52*T52</f>
        <v>2608.8624125828619</v>
      </c>
      <c r="AW52" s="30">
        <f t="shared" ref="AW52" si="328">$G52*U52</f>
        <v>203.43660319693009</v>
      </c>
      <c r="AX52" s="30">
        <f t="shared" ref="AX52" si="329">$G52*V52</f>
        <v>679.23473270500563</v>
      </c>
      <c r="AY52" s="30">
        <f t="shared" ref="AY52" si="330">$G52*W52</f>
        <v>155.50003683354043</v>
      </c>
      <c r="AZ52" s="30">
        <f t="shared" ref="AZ52" si="331">$G52*X52</f>
        <v>3846.5241304779865</v>
      </c>
      <c r="BA52" s="30">
        <f t="shared" ref="BA52" si="332">$G52*Y52</f>
        <v>7.5765463259565564</v>
      </c>
      <c r="BB52" s="30">
        <f t="shared" ref="BB52" si="333">$G52*Z52</f>
        <v>30.204967973089747</v>
      </c>
      <c r="BC52" s="30">
        <f t="shared" ref="BC52" si="334">$G52*AA52</f>
        <v>18.299307776795459</v>
      </c>
      <c r="BD52" s="30">
        <f t="shared" ref="BD52" si="335">$G52*AB52</f>
        <v>5.676778754304105E-4</v>
      </c>
      <c r="BE52" s="30">
        <f t="shared" ref="BE52" si="336">$G52*AC52</f>
        <v>2893.0666239457823</v>
      </c>
      <c r="BF52" s="30">
        <f t="shared" ref="BF52" si="337">$G52*AD52</f>
        <v>1354.2083215527532</v>
      </c>
      <c r="BG52" s="30">
        <f t="shared" ref="BG52" si="338">$G52*AE52</f>
        <v>196.67714325498576</v>
      </c>
      <c r="BH52" s="30">
        <f t="shared" ref="BH52" si="339">$G52*AF52</f>
        <v>1348.037869794548</v>
      </c>
      <c r="BI52" s="30">
        <f t="shared" ref="BI52" si="340">$G52*AG52</f>
        <v>11.372727194335676</v>
      </c>
      <c r="BJ52" s="30">
        <f t="shared" ref="BJ52" si="341">$G52*AH52</f>
        <v>30.665715692137002</v>
      </c>
      <c r="BK52" s="30">
        <f t="shared" ref="BK52" si="342">$G52*AI52</f>
        <v>462.00498032864022</v>
      </c>
      <c r="BL52" s="32" t="s">
        <v>233</v>
      </c>
      <c r="BQ52" s="32">
        <f t="shared" si="4"/>
        <v>1</v>
      </c>
      <c r="BR52" s="32">
        <f t="shared" si="5"/>
        <v>49</v>
      </c>
      <c r="BS52" s="32" t="str">
        <f t="shared" ca="1" si="6"/>
        <v>AT</v>
      </c>
      <c r="BT52" s="32" t="str">
        <f t="shared" si="123"/>
        <v>&gt;20%</v>
      </c>
      <c r="BU52" s="32" t="str">
        <f t="shared" si="14"/>
        <v>DSO</v>
      </c>
      <c r="BV52" s="32" t="str">
        <f t="shared" si="7"/>
        <v>End-use</v>
      </c>
      <c r="BW52" s="32" t="str">
        <f t="shared" si="8"/>
        <v>boilers</v>
      </c>
      <c r="BX52" s="32" t="str">
        <f t="shared" si="9"/>
        <v>new heating boilers - Investment</v>
      </c>
      <c r="BY52" s="32" t="str">
        <f t="shared" si="10"/>
        <v>boilers-new heating boilers - Investment</v>
      </c>
      <c r="BZ52" s="32">
        <f t="shared" si="11"/>
        <v>662.32539458450424</v>
      </c>
      <c r="CA52" s="32">
        <f t="shared" si="12"/>
        <v>683.99807048716718</v>
      </c>
    </row>
    <row r="53" spans="1:79" ht="15.75" thickBot="1" x14ac:dyDescent="0.3">
      <c r="A53" s="32">
        <f t="shared" si="2"/>
        <v>50</v>
      </c>
      <c r="B53" s="36"/>
      <c r="C53" s="25"/>
      <c r="D53" s="5" t="s">
        <v>11</v>
      </c>
      <c r="E53" s="5" t="s">
        <v>11</v>
      </c>
      <c r="F53" s="3"/>
      <c r="G53" s="3"/>
      <c r="H53"/>
      <c r="I53" s="43"/>
      <c r="J53" s="3"/>
      <c r="K53" s="3"/>
      <c r="L53" s="3"/>
      <c r="M53" s="3"/>
      <c r="N53" s="3"/>
      <c r="O53" s="3"/>
      <c r="P53" s="3"/>
      <c r="Q53" s="3"/>
      <c r="R53" s="3"/>
      <c r="S53" s="3"/>
      <c r="T53" s="3"/>
      <c r="U53" s="3"/>
      <c r="V53" s="3"/>
      <c r="W53" s="3"/>
      <c r="X53" s="3"/>
      <c r="Y53" s="3"/>
      <c r="Z53" s="3"/>
      <c r="AA53" s="3"/>
      <c r="AB53" s="3"/>
      <c r="AC53" s="3"/>
      <c r="AD53" s="3"/>
      <c r="AE53" s="3"/>
      <c r="AF53" s="3"/>
      <c r="AG53" s="3"/>
      <c r="AH53" s="3"/>
      <c r="AI53" s="3"/>
      <c r="AK53" s="4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Q53" s="32">
        <f t="shared" si="4"/>
        <v>1</v>
      </c>
      <c r="BR53" s="32">
        <f t="shared" si="5"/>
        <v>50</v>
      </c>
      <c r="BS53" s="32" t="str">
        <f t="shared" ca="1" si="6"/>
        <v>AT</v>
      </c>
      <c r="BT53" s="32" t="str">
        <f t="shared" si="123"/>
        <v>&gt;20%</v>
      </c>
      <c r="BU53" s="32" t="str">
        <f t="shared" si="14"/>
        <v>DSO</v>
      </c>
      <c r="BV53" s="32" t="str">
        <f t="shared" si="7"/>
        <v>…</v>
      </c>
      <c r="BW53" s="32" t="str">
        <f t="shared" si="8"/>
        <v>…</v>
      </c>
      <c r="BX53" s="32" t="str">
        <f t="shared" si="9"/>
        <v>new heating boilers - Investment</v>
      </c>
      <c r="BY53" s="32" t="str">
        <f t="shared" si="10"/>
        <v>…-new heating boilers - Investment</v>
      </c>
      <c r="BZ53" s="32">
        <f t="shared" si="11"/>
        <v>0</v>
      </c>
      <c r="CA53" s="32">
        <f t="shared" si="12"/>
        <v>0</v>
      </c>
    </row>
    <row r="54" spans="1:79" ht="15.75" thickBot="1" x14ac:dyDescent="0.3">
      <c r="A54" s="32">
        <f t="shared" si="2"/>
        <v>51</v>
      </c>
      <c r="B54" s="37"/>
      <c r="C54" s="25"/>
      <c r="D54" s="5" t="s">
        <v>11</v>
      </c>
      <c r="E54" s="5" t="s">
        <v>11</v>
      </c>
      <c r="F54" s="3"/>
      <c r="G54" s="3"/>
      <c r="H54"/>
      <c r="I54" s="43"/>
      <c r="J54" s="3"/>
      <c r="K54" s="3"/>
      <c r="L54" s="3"/>
      <c r="M54" s="3"/>
      <c r="N54" s="3"/>
      <c r="O54" s="3"/>
      <c r="P54" s="3"/>
      <c r="Q54" s="3"/>
      <c r="R54" s="3"/>
      <c r="S54" s="3"/>
      <c r="T54" s="3"/>
      <c r="U54" s="3"/>
      <c r="V54" s="3"/>
      <c r="W54" s="3"/>
      <c r="X54" s="3"/>
      <c r="Y54" s="3"/>
      <c r="Z54" s="3"/>
      <c r="AA54" s="3"/>
      <c r="AB54" s="3"/>
      <c r="AC54" s="3"/>
      <c r="AD54" s="3"/>
      <c r="AE54" s="3"/>
      <c r="AF54" s="3"/>
      <c r="AG54" s="3"/>
      <c r="AH54" s="3"/>
      <c r="AI54" s="3"/>
      <c r="AK54" s="4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Q54" s="32">
        <f t="shared" si="4"/>
        <v>1</v>
      </c>
      <c r="BR54" s="32">
        <f t="shared" si="5"/>
        <v>51</v>
      </c>
      <c r="BS54" s="32" t="str">
        <f t="shared" ca="1" si="6"/>
        <v>AT</v>
      </c>
      <c r="BT54" s="32" t="str">
        <f t="shared" si="123"/>
        <v>&gt;20%</v>
      </c>
      <c r="BU54" s="32" t="str">
        <f t="shared" si="14"/>
        <v>DSO</v>
      </c>
      <c r="BV54" s="32" t="str">
        <f t="shared" si="7"/>
        <v>…</v>
      </c>
      <c r="BW54" s="32" t="str">
        <f t="shared" si="8"/>
        <v>…</v>
      </c>
      <c r="BX54" s="32" t="str">
        <f t="shared" si="9"/>
        <v>new heating boilers - Investment</v>
      </c>
      <c r="BY54" s="32" t="str">
        <f t="shared" si="10"/>
        <v>…-new heating boilers - Investment</v>
      </c>
      <c r="BZ54" s="32">
        <f t="shared" si="11"/>
        <v>0</v>
      </c>
      <c r="CA54" s="32">
        <f t="shared" si="12"/>
        <v>0</v>
      </c>
    </row>
    <row r="55" spans="1:79" x14ac:dyDescent="0.25">
      <c r="BQ55" s="32">
        <f>IF(BR55=1,BQ54+1,BQ54)</f>
        <v>2</v>
      </c>
      <c r="BR55" s="32">
        <f>IF(BR54=MAX($A$4:$A$54),1,BR54+1)</f>
        <v>1</v>
      </c>
      <c r="BS55" s="32" t="str">
        <f t="shared" ca="1" si="6"/>
        <v>BE</v>
      </c>
      <c r="BT55" s="32" t="str">
        <f t="shared" ref="BT55:BY55" si="343">BT4</f>
        <v>&lt;5%</v>
      </c>
      <c r="BU55" s="32" t="str">
        <f t="shared" si="343"/>
        <v>TSO</v>
      </c>
      <c r="BV55" s="32" t="str">
        <f t="shared" si="343"/>
        <v>Storage</v>
      </c>
      <c r="BW55" s="32" t="str">
        <f t="shared" si="343"/>
        <v>Porous storage</v>
      </c>
      <c r="BX55" s="32" t="str">
        <f t="shared" si="343"/>
        <v>Desulfurization and Drying - Investment</v>
      </c>
      <c r="BY55" s="32" t="str">
        <f t="shared" si="343"/>
        <v>Porous storage-Desulfurization and Drying - Investment</v>
      </c>
      <c r="BZ55" s="32">
        <f>INDEX($I$4:$AI$54,$BR55,$BQ55)</f>
        <v>0.66557591623036638</v>
      </c>
      <c r="CA55" s="32">
        <f>INDEX($AK$4:$BK$54,$BR55,$BQ55)</f>
        <v>3.8903362669487671</v>
      </c>
    </row>
    <row r="56" spans="1:79" s="32" customFormat="1" x14ac:dyDescent="0.25">
      <c r="BN56" s="70"/>
      <c r="BQ56" s="32">
        <f t="shared" ref="BQ56:BQ119" si="344">IF(BR56=1,BQ55+1,BQ55)</f>
        <v>2</v>
      </c>
      <c r="BR56" s="32">
        <f t="shared" ref="BR56:BR119" si="345">IF(BR55=MAX($A$4:$A$54),1,BR55+1)</f>
        <v>2</v>
      </c>
      <c r="BS56" s="32" t="str">
        <f t="shared" ref="BS56:BS119" ca="1" si="346">OFFSET($AK$3,0,BQ56-1)</f>
        <v>BE</v>
      </c>
      <c r="BT56" s="32" t="str">
        <f t="shared" ref="BT56:BY56" si="347">BT5</f>
        <v>&lt;5%</v>
      </c>
      <c r="BU56" s="32" t="str">
        <f t="shared" si="347"/>
        <v>TSO</v>
      </c>
      <c r="BV56" s="32" t="str">
        <f t="shared" si="347"/>
        <v>Industrie</v>
      </c>
      <c r="BW56" s="32" t="str">
        <f t="shared" si="347"/>
        <v>50% Chemical industry (material use), glass</v>
      </c>
      <c r="BX56" s="32" t="str">
        <f t="shared" si="347"/>
        <v>Membrane for deblending - Investment</v>
      </c>
      <c r="BY56" s="32" t="str">
        <f t="shared" si="347"/>
        <v>50% Chemical industry (material use), glass-Membrane for deblending - Investment</v>
      </c>
      <c r="BZ56" s="32">
        <f t="shared" ref="BZ56:BZ119" si="348">INDEX($I$4:$AI$54,$BR56,$BQ56)</f>
        <v>1.4738412533794991</v>
      </c>
      <c r="CA56" s="32">
        <f t="shared" ref="CA56:CA119" si="349">INDEX($AK$4:$BK$54,$BR56,$BQ56)</f>
        <v>1.3541891939821409</v>
      </c>
    </row>
    <row r="57" spans="1:79" s="32" customFormat="1" x14ac:dyDescent="0.25">
      <c r="BN57" s="70"/>
      <c r="BQ57" s="32">
        <f t="shared" si="344"/>
        <v>2</v>
      </c>
      <c r="BR57" s="32">
        <f t="shared" si="345"/>
        <v>3</v>
      </c>
      <c r="BS57" s="32" t="str">
        <f t="shared" ca="1" si="346"/>
        <v>BE</v>
      </c>
      <c r="BT57" s="32" t="str">
        <f t="shared" ref="BT57:BY57" si="350">BT6</f>
        <v>&lt;5%</v>
      </c>
      <c r="BU57" s="32" t="str">
        <f t="shared" si="350"/>
        <v>TSO</v>
      </c>
      <c r="BV57" s="32" t="str">
        <f t="shared" si="350"/>
        <v>Industrie</v>
      </c>
      <c r="BW57" s="32" t="str">
        <f t="shared" si="350"/>
        <v>50% Chemical industry (material use), glass</v>
      </c>
      <c r="BX57" s="32" t="str">
        <f t="shared" si="350"/>
        <v>Membrane for deblending - electr. demand</v>
      </c>
      <c r="BY57" s="32" t="str">
        <f t="shared" si="350"/>
        <v>50% Chemical industry (material use), glass-Membrane for deblending - electr. demand</v>
      </c>
      <c r="BZ57" s="32">
        <f t="shared" si="348"/>
        <v>12.910849379604411</v>
      </c>
      <c r="CA57" s="32">
        <f t="shared" si="349"/>
        <v>12.619890786471865</v>
      </c>
    </row>
    <row r="58" spans="1:79" x14ac:dyDescent="0.25">
      <c r="F58" s="26"/>
      <c r="BQ58" s="32">
        <f t="shared" si="344"/>
        <v>2</v>
      </c>
      <c r="BR58" s="32">
        <f t="shared" si="345"/>
        <v>4</v>
      </c>
      <c r="BS58" s="32" t="str">
        <f t="shared" ca="1" si="346"/>
        <v>BE</v>
      </c>
      <c r="BT58" s="32" t="str">
        <f t="shared" ref="BT58:BY58" si="351">BT7</f>
        <v>&lt;5%</v>
      </c>
      <c r="BU58" s="32" t="str">
        <f t="shared" si="351"/>
        <v>TSO</v>
      </c>
      <c r="BV58" s="32" t="str">
        <f t="shared" si="351"/>
        <v>Industrie</v>
      </c>
      <c r="BW58" s="32" t="str">
        <f t="shared" si="351"/>
        <v>50% Chemical industry (material use), glass</v>
      </c>
      <c r="BX58" s="32" t="str">
        <f t="shared" si="351"/>
        <v>Membrane for deblending - H2. use</v>
      </c>
      <c r="BY58" s="32" t="str">
        <f t="shared" si="351"/>
        <v>50% Chemical industry (material use), glass-Membrane for deblending - H2. use</v>
      </c>
      <c r="BZ58" s="32">
        <f t="shared" si="348"/>
        <v>12.910849379604411</v>
      </c>
      <c r="CA58" s="32">
        <f t="shared" si="349"/>
        <v>7.1025455022273656</v>
      </c>
    </row>
    <row r="59" spans="1:79" x14ac:dyDescent="0.25">
      <c r="BQ59" s="32">
        <f t="shared" si="344"/>
        <v>2</v>
      </c>
      <c r="BR59" s="32">
        <f t="shared" si="345"/>
        <v>5</v>
      </c>
      <c r="BS59" s="32" t="str">
        <f t="shared" ca="1" si="346"/>
        <v>BE</v>
      </c>
      <c r="BT59" s="32" t="str">
        <f t="shared" ref="BT59:BY59" si="352">BT8</f>
        <v>&lt;5%</v>
      </c>
      <c r="BU59" s="32" t="str">
        <f t="shared" si="352"/>
        <v>DSO</v>
      </c>
      <c r="BV59" s="32" t="str">
        <f t="shared" si="352"/>
        <v>Industrie</v>
      </c>
      <c r="BW59" s="32" t="str">
        <f t="shared" si="352"/>
        <v>50% Chemical industry (material use), glass</v>
      </c>
      <c r="BX59" s="32" t="str">
        <f t="shared" si="352"/>
        <v>Membrane for deblending - Investment</v>
      </c>
      <c r="BY59" s="32" t="str">
        <f t="shared" si="352"/>
        <v>50% Chemical industry (material use), glass-Membrane for deblending - Investment</v>
      </c>
      <c r="BZ59" s="32">
        <f t="shared" si="348"/>
        <v>1.4738412533794991</v>
      </c>
      <c r="CA59" s="32">
        <f t="shared" si="349"/>
        <v>1.3541891939821409</v>
      </c>
    </row>
    <row r="60" spans="1:79" x14ac:dyDescent="0.25">
      <c r="BQ60" s="32">
        <f t="shared" si="344"/>
        <v>2</v>
      </c>
      <c r="BR60" s="32">
        <f t="shared" si="345"/>
        <v>6</v>
      </c>
      <c r="BS60" s="32" t="str">
        <f t="shared" ca="1" si="346"/>
        <v>BE</v>
      </c>
      <c r="BT60" s="32" t="str">
        <f t="shared" ref="BT60:BY60" si="353">BT9</f>
        <v>&lt;5%</v>
      </c>
      <c r="BU60" s="32" t="str">
        <f t="shared" si="353"/>
        <v>DSO</v>
      </c>
      <c r="BV60" s="32" t="str">
        <f t="shared" si="353"/>
        <v>Industrie</v>
      </c>
      <c r="BW60" s="32" t="str">
        <f t="shared" si="353"/>
        <v>50% Chemical industry (material use), glass</v>
      </c>
      <c r="BX60" s="32" t="str">
        <f t="shared" si="353"/>
        <v>Membrane for deblending - electr. demand</v>
      </c>
      <c r="BY60" s="32" t="str">
        <f t="shared" si="353"/>
        <v>50% Chemical industry (material use), glass-Membrane for deblending - electr. demand</v>
      </c>
      <c r="BZ60" s="32">
        <f t="shared" si="348"/>
        <v>12.910849379604411</v>
      </c>
      <c r="CA60" s="32">
        <f t="shared" si="349"/>
        <v>12.619890786471865</v>
      </c>
    </row>
    <row r="61" spans="1:79" x14ac:dyDescent="0.25">
      <c r="BQ61" s="32">
        <f t="shared" si="344"/>
        <v>2</v>
      </c>
      <c r="BR61" s="32">
        <f t="shared" si="345"/>
        <v>7</v>
      </c>
      <c r="BS61" s="32" t="str">
        <f t="shared" ca="1" si="346"/>
        <v>BE</v>
      </c>
      <c r="BT61" s="32" t="str">
        <f t="shared" ref="BT61:BY61" si="354">BT10</f>
        <v>&lt;5%</v>
      </c>
      <c r="BU61" s="32" t="str">
        <f t="shared" si="354"/>
        <v>DSO</v>
      </c>
      <c r="BV61" s="32" t="str">
        <f t="shared" si="354"/>
        <v>Industrie</v>
      </c>
      <c r="BW61" s="32" t="str">
        <f t="shared" si="354"/>
        <v>50% Chemical industry (material use), glass</v>
      </c>
      <c r="BX61" s="32" t="str">
        <f t="shared" si="354"/>
        <v>Membrane for deblending - H2. use</v>
      </c>
      <c r="BY61" s="32" t="str">
        <f t="shared" si="354"/>
        <v>50% Chemical industry (material use), glass-Membrane for deblending - H2. use</v>
      </c>
      <c r="BZ61" s="32">
        <f t="shared" si="348"/>
        <v>12.910849379604411</v>
      </c>
      <c r="CA61" s="32">
        <f t="shared" si="349"/>
        <v>7.1025455022273656</v>
      </c>
    </row>
    <row r="62" spans="1:79" x14ac:dyDescent="0.25">
      <c r="BQ62" s="32">
        <f t="shared" si="344"/>
        <v>2</v>
      </c>
      <c r="BR62" s="32">
        <f t="shared" si="345"/>
        <v>8</v>
      </c>
      <c r="BS62" s="32" t="str">
        <f t="shared" ca="1" si="346"/>
        <v>BE</v>
      </c>
      <c r="BT62" s="32" t="str">
        <f t="shared" ref="BT62:BY62" si="355">BT11</f>
        <v>from 5 to 10%</v>
      </c>
      <c r="BU62" s="32" t="str">
        <f t="shared" si="355"/>
        <v>TSO</v>
      </c>
      <c r="BV62" s="32" t="str">
        <f t="shared" si="355"/>
        <v>End-use</v>
      </c>
      <c r="BW62" s="32" t="str">
        <f t="shared" si="355"/>
        <v xml:space="preserve">Gas turbine for power generation (old stock) </v>
      </c>
      <c r="BX62" s="32" t="str">
        <f t="shared" si="355"/>
        <v>Membrane for deblending - Investment</v>
      </c>
      <c r="BY62" s="32" t="str">
        <f t="shared" si="355"/>
        <v>Gas turbine for power generation (old stock) -Membrane for deblending - Investment</v>
      </c>
      <c r="BZ62" s="32">
        <f t="shared" si="348"/>
        <v>5.9890738641990264</v>
      </c>
      <c r="CA62" s="32">
        <f t="shared" si="349"/>
        <v>9.2726303659003069</v>
      </c>
    </row>
    <row r="63" spans="1:79" x14ac:dyDescent="0.25">
      <c r="BQ63" s="32">
        <f t="shared" si="344"/>
        <v>2</v>
      </c>
      <c r="BR63" s="32">
        <f t="shared" si="345"/>
        <v>9</v>
      </c>
      <c r="BS63" s="32" t="str">
        <f t="shared" ca="1" si="346"/>
        <v>BE</v>
      </c>
      <c r="BT63" s="32" t="str">
        <f t="shared" ref="BT63:BY63" si="356">BT12</f>
        <v>from 5 to 10%</v>
      </c>
      <c r="BU63" s="32" t="str">
        <f t="shared" si="356"/>
        <v>TSO</v>
      </c>
      <c r="BV63" s="32" t="str">
        <f t="shared" si="356"/>
        <v>End-use</v>
      </c>
      <c r="BW63" s="32" t="str">
        <f t="shared" si="356"/>
        <v xml:space="preserve">Gas turbine for power generation (old stock) </v>
      </c>
      <c r="BX63" s="32" t="str">
        <f t="shared" si="356"/>
        <v>Membrane for deblending - electr. demand</v>
      </c>
      <c r="BY63" s="32" t="str">
        <f t="shared" si="356"/>
        <v>Gas turbine for power generation (old stock) -Membrane for deblending - electr. demand</v>
      </c>
      <c r="BZ63" s="32">
        <f t="shared" si="348"/>
        <v>16.181430058480977</v>
      </c>
      <c r="CA63" s="32">
        <f t="shared" si="349"/>
        <v>15.816765737315102</v>
      </c>
    </row>
    <row r="64" spans="1:79" x14ac:dyDescent="0.25">
      <c r="BQ64" s="32">
        <f t="shared" si="344"/>
        <v>2</v>
      </c>
      <c r="BR64" s="32">
        <f t="shared" si="345"/>
        <v>10</v>
      </c>
      <c r="BS64" s="32" t="str">
        <f t="shared" ca="1" si="346"/>
        <v>BE</v>
      </c>
      <c r="BT64" s="32" t="str">
        <f t="shared" ref="BT64:BY64" si="357">BT13</f>
        <v>from 5 to 10%</v>
      </c>
      <c r="BU64" s="32" t="str">
        <f t="shared" si="357"/>
        <v>TSO</v>
      </c>
      <c r="BV64" s="32" t="str">
        <f t="shared" si="357"/>
        <v>End-use</v>
      </c>
      <c r="BW64" s="32" t="str">
        <f t="shared" si="357"/>
        <v xml:space="preserve">Gas turbine for power generation (old stock) </v>
      </c>
      <c r="BX64" s="32" t="str">
        <f t="shared" si="357"/>
        <v>Membrane for deblending - H2. use</v>
      </c>
      <c r="BY64" s="32" t="str">
        <f t="shared" si="357"/>
        <v>Gas turbine for power generation (old stock) -Membrane for deblending - H2. use</v>
      </c>
      <c r="BZ64" s="32">
        <f t="shared" si="348"/>
        <v>16.181430058480977</v>
      </c>
      <c r="CA64" s="32">
        <f t="shared" si="349"/>
        <v>17.803529404196674</v>
      </c>
    </row>
    <row r="65" spans="69:79" x14ac:dyDescent="0.25">
      <c r="BQ65" s="32">
        <f t="shared" si="344"/>
        <v>2</v>
      </c>
      <c r="BR65" s="32">
        <f t="shared" si="345"/>
        <v>11</v>
      </c>
      <c r="BS65" s="32" t="str">
        <f t="shared" ca="1" si="346"/>
        <v>BE</v>
      </c>
      <c r="BT65" s="32" t="str">
        <f t="shared" ref="BT65:BY65" si="358">BT14</f>
        <v>from 5 to 10%</v>
      </c>
      <c r="BU65" s="32" t="str">
        <f t="shared" si="358"/>
        <v>TSO</v>
      </c>
      <c r="BV65" s="32" t="str">
        <f t="shared" si="358"/>
        <v>Transmission</v>
      </c>
      <c r="BW65" s="32" t="str">
        <f t="shared" si="358"/>
        <v>Gas turbine for gas grid  - inkl. transit</v>
      </c>
      <c r="BX65" s="32" t="str">
        <f t="shared" si="358"/>
        <v>Membrane for deblending - Investment</v>
      </c>
      <c r="BY65" s="32" t="str">
        <f t="shared" si="358"/>
        <v>Gas turbine for gas grid  - inkl. transit-Membrane for deblending - Investment</v>
      </c>
      <c r="BZ65" s="32">
        <f t="shared" si="348"/>
        <v>1.6359504553885411</v>
      </c>
      <c r="CA65" s="32">
        <f t="shared" si="349"/>
        <v>6.2116291402569974</v>
      </c>
    </row>
    <row r="66" spans="69:79" x14ac:dyDescent="0.25">
      <c r="BQ66" s="32">
        <f t="shared" si="344"/>
        <v>2</v>
      </c>
      <c r="BR66" s="32">
        <f t="shared" si="345"/>
        <v>12</v>
      </c>
      <c r="BS66" s="32" t="str">
        <f t="shared" ca="1" si="346"/>
        <v>BE</v>
      </c>
      <c r="BT66" s="32" t="str">
        <f t="shared" ref="BT66:BY66" si="359">BT15</f>
        <v>from 5 to 10%</v>
      </c>
      <c r="BU66" s="32" t="str">
        <f t="shared" si="359"/>
        <v>TSO</v>
      </c>
      <c r="BV66" s="32" t="str">
        <f t="shared" si="359"/>
        <v>Transmission</v>
      </c>
      <c r="BW66" s="32" t="str">
        <f t="shared" si="359"/>
        <v>Gas turbine for gas grid  - inkl. transit</v>
      </c>
      <c r="BX66" s="32" t="str">
        <f t="shared" si="359"/>
        <v>Membrane for deblending - electr. demand</v>
      </c>
      <c r="BY66" s="32" t="str">
        <f t="shared" si="359"/>
        <v>Gas turbine for gas grid  - inkl. transit-Membrane for deblending - electr. demand</v>
      </c>
      <c r="BZ66" s="32">
        <f t="shared" si="348"/>
        <v>0.9899890658221252</v>
      </c>
      <c r="CA66" s="32">
        <f t="shared" si="349"/>
        <v>1.0050650414437818</v>
      </c>
    </row>
    <row r="67" spans="69:79" x14ac:dyDescent="0.25">
      <c r="BQ67" s="32">
        <f t="shared" si="344"/>
        <v>2</v>
      </c>
      <c r="BR67" s="32">
        <f t="shared" si="345"/>
        <v>13</v>
      </c>
      <c r="BS67" s="32" t="str">
        <f t="shared" ca="1" si="346"/>
        <v>BE</v>
      </c>
      <c r="BT67" s="32" t="str">
        <f t="shared" ref="BT67:BY67" si="360">BT16</f>
        <v>from 5 to 10%</v>
      </c>
      <c r="BU67" s="32" t="str">
        <f t="shared" si="360"/>
        <v>TSO</v>
      </c>
      <c r="BV67" s="32" t="str">
        <f t="shared" si="360"/>
        <v>Transmission</v>
      </c>
      <c r="BW67" s="32" t="str">
        <f t="shared" si="360"/>
        <v>Gas turbine for gas grid  - inkl. transit</v>
      </c>
      <c r="BX67" s="32" t="str">
        <f t="shared" si="360"/>
        <v>Membrane for deblending - H2. use</v>
      </c>
      <c r="BY67" s="32" t="str">
        <f t="shared" si="360"/>
        <v>Gas turbine for gas grid  - inkl. transit-Membrane for deblending - H2. use</v>
      </c>
      <c r="BZ67" s="32">
        <f t="shared" si="348"/>
        <v>0.9899890658221252</v>
      </c>
      <c r="CA67" s="32">
        <f t="shared" si="349"/>
        <v>1.0892300235206758</v>
      </c>
    </row>
    <row r="68" spans="69:79" x14ac:dyDescent="0.25">
      <c r="BQ68" s="32">
        <f t="shared" si="344"/>
        <v>2</v>
      </c>
      <c r="BR68" s="32">
        <f t="shared" si="345"/>
        <v>14</v>
      </c>
      <c r="BS68" s="32" t="str">
        <f t="shared" ca="1" si="346"/>
        <v>BE</v>
      </c>
      <c r="BT68" s="32" t="str">
        <f t="shared" ref="BT68:BY68" si="361">BT17</f>
        <v>from 5 to 10%</v>
      </c>
      <c r="BU68" s="32" t="str">
        <f t="shared" si="361"/>
        <v>TSO</v>
      </c>
      <c r="BV68" s="32" t="str">
        <f t="shared" si="361"/>
        <v>Storage</v>
      </c>
      <c r="BW68" s="32" t="str">
        <f t="shared" si="361"/>
        <v>Gas turbine for storage (cavern + porous)</v>
      </c>
      <c r="BX68" s="32" t="str">
        <f t="shared" si="361"/>
        <v>Membrane for deblending - Investment</v>
      </c>
      <c r="BY68" s="32" t="str">
        <f t="shared" si="361"/>
        <v>Gas turbine for storage (cavern + porous)-Membrane for deblending - Investment</v>
      </c>
      <c r="BZ68" s="32">
        <f t="shared" si="348"/>
        <v>4.1951451689671571E-2</v>
      </c>
      <c r="CA68" s="32">
        <f t="shared" si="349"/>
        <v>0.15928774550190014</v>
      </c>
    </row>
    <row r="69" spans="69:79" x14ac:dyDescent="0.25">
      <c r="BQ69" s="32">
        <f t="shared" si="344"/>
        <v>2</v>
      </c>
      <c r="BR69" s="32">
        <f t="shared" si="345"/>
        <v>15</v>
      </c>
      <c r="BS69" s="32" t="str">
        <f t="shared" ca="1" si="346"/>
        <v>BE</v>
      </c>
      <c r="BT69" s="32" t="str">
        <f t="shared" ref="BT69:BY69" si="362">BT18</f>
        <v>from 5 to 10%</v>
      </c>
      <c r="BU69" s="32" t="str">
        <f t="shared" si="362"/>
        <v>TSO</v>
      </c>
      <c r="BV69" s="32" t="str">
        <f t="shared" si="362"/>
        <v>Storage</v>
      </c>
      <c r="BW69" s="32" t="str">
        <f t="shared" si="362"/>
        <v>Gas turbine for storage (cavern + porous)</v>
      </c>
      <c r="BX69" s="32" t="str">
        <f t="shared" si="362"/>
        <v>Membrane for deblending - electr. demand</v>
      </c>
      <c r="BY69" s="32" t="str">
        <f t="shared" si="362"/>
        <v>Gas turbine for storage (cavern + porous)-Membrane for deblending - electr. demand</v>
      </c>
      <c r="BZ69" s="32">
        <f t="shared" si="348"/>
        <v>3.3931602094240829E-2</v>
      </c>
      <c r="CA69" s="32">
        <f t="shared" si="349"/>
        <v>3.4448326999229263E-2</v>
      </c>
    </row>
    <row r="70" spans="69:79" x14ac:dyDescent="0.25">
      <c r="BQ70" s="32">
        <f t="shared" si="344"/>
        <v>2</v>
      </c>
      <c r="BR70" s="32">
        <f t="shared" si="345"/>
        <v>16</v>
      </c>
      <c r="BS70" s="32" t="str">
        <f t="shared" ca="1" si="346"/>
        <v>BE</v>
      </c>
      <c r="BT70" s="32" t="str">
        <f t="shared" ref="BT70:BY70" si="363">BT19</f>
        <v>from 5 to 10%</v>
      </c>
      <c r="BU70" s="32" t="str">
        <f t="shared" si="363"/>
        <v>TSO</v>
      </c>
      <c r="BV70" s="32" t="str">
        <f t="shared" si="363"/>
        <v>Storage</v>
      </c>
      <c r="BW70" s="32" t="str">
        <f t="shared" si="363"/>
        <v>Gas turbine for storage (cavern + porous)</v>
      </c>
      <c r="BX70" s="32" t="str">
        <f t="shared" si="363"/>
        <v>Membrane for deblending - H2. use</v>
      </c>
      <c r="BY70" s="32" t="str">
        <f t="shared" si="363"/>
        <v>Gas turbine for storage (cavern + porous)-Membrane for deblending - H2. use</v>
      </c>
      <c r="BZ70" s="32">
        <f t="shared" si="348"/>
        <v>3.3931602094240829E-2</v>
      </c>
      <c r="CA70" s="32">
        <f t="shared" si="349"/>
        <v>3.7333058538895778E-2</v>
      </c>
    </row>
    <row r="71" spans="69:79" x14ac:dyDescent="0.25">
      <c r="BQ71" s="32">
        <f t="shared" si="344"/>
        <v>2</v>
      </c>
      <c r="BR71" s="32">
        <f t="shared" si="345"/>
        <v>17</v>
      </c>
      <c r="BS71" s="32" t="str">
        <f t="shared" ca="1" si="346"/>
        <v>BE</v>
      </c>
      <c r="BT71" s="32" t="str">
        <f t="shared" ref="BT71:BY71" si="364">BT20</f>
        <v>from 5 to 10%</v>
      </c>
      <c r="BU71" s="32" t="str">
        <f t="shared" si="364"/>
        <v>TSO</v>
      </c>
      <c r="BV71" s="32" t="str">
        <f t="shared" si="364"/>
        <v>Industrie</v>
      </c>
      <c r="BW71" s="32" t="str">
        <f t="shared" si="364"/>
        <v>50% industrial high temperature application (&gt;500°C without glass)</v>
      </c>
      <c r="BX71" s="32" t="str">
        <f t="shared" si="364"/>
        <v>Calorific value adjustment - Investment</v>
      </c>
      <c r="BY71" s="32" t="str">
        <f t="shared" si="364"/>
        <v>50% industrial high temperature application (&gt;500°C without glass)-Calorific value adjustment - Investment</v>
      </c>
      <c r="BZ71" s="32">
        <f t="shared" si="348"/>
        <v>1.7589234842036241</v>
      </c>
      <c r="CA71" s="32">
        <f t="shared" si="349"/>
        <v>9.5588479491413842</v>
      </c>
    </row>
    <row r="72" spans="69:79" x14ac:dyDescent="0.25">
      <c r="BQ72" s="32">
        <f t="shared" si="344"/>
        <v>2</v>
      </c>
      <c r="BR72" s="32">
        <f t="shared" si="345"/>
        <v>18</v>
      </c>
      <c r="BS72" s="32" t="str">
        <f t="shared" ca="1" si="346"/>
        <v>BE</v>
      </c>
      <c r="BT72" s="32" t="str">
        <f t="shared" ref="BT72:BY72" si="365">BT21</f>
        <v>from 5 to 10%</v>
      </c>
      <c r="BU72" s="32" t="str">
        <f t="shared" si="365"/>
        <v>TSO</v>
      </c>
      <c r="BV72" s="32" t="str">
        <f t="shared" si="365"/>
        <v>Industrie</v>
      </c>
      <c r="BW72" s="32" t="str">
        <f t="shared" si="365"/>
        <v>50% industrial high temperature application (&gt;500°C without glass)</v>
      </c>
      <c r="BX72" s="32" t="str">
        <f t="shared" si="365"/>
        <v xml:space="preserve">Calorific value adjustment - LPG demand </v>
      </c>
      <c r="BY72" s="32" t="str">
        <f t="shared" si="365"/>
        <v xml:space="preserve">50% industrial high temperature application (&gt;500°C without glass)-Calorific value adjustment - LPG demand </v>
      </c>
      <c r="BZ72" s="32">
        <f t="shared" si="348"/>
        <v>15.408169721623747</v>
      </c>
      <c r="CA72" s="32">
        <f t="shared" si="349"/>
        <v>81.211761441771216</v>
      </c>
    </row>
    <row r="73" spans="69:79" x14ac:dyDescent="0.25">
      <c r="BQ73" s="32">
        <f t="shared" si="344"/>
        <v>2</v>
      </c>
      <c r="BR73" s="32">
        <f t="shared" si="345"/>
        <v>19</v>
      </c>
      <c r="BS73" s="32" t="str">
        <f t="shared" ca="1" si="346"/>
        <v>BE</v>
      </c>
      <c r="BT73" s="32" t="str">
        <f t="shared" ref="BT73:BY73" si="366">BT22</f>
        <v>from 5 to 10%</v>
      </c>
      <c r="BU73" s="32" t="str">
        <f t="shared" si="366"/>
        <v>TSO</v>
      </c>
      <c r="BV73" s="32" t="str">
        <f t="shared" si="366"/>
        <v>Transmission</v>
      </c>
      <c r="BW73" s="32" t="str">
        <f t="shared" si="366"/>
        <v>Instalation of higher gas turbine capacities for compressors - inkl. transit and storage</v>
      </c>
      <c r="BX73" s="32" t="str">
        <f t="shared" si="366"/>
        <v>Investment +30% of excisting capacity</v>
      </c>
      <c r="BY73" s="32" t="str">
        <f t="shared" si="366"/>
        <v>Instalation of higher gas turbine capacities for compressors - inkl. transit and storage-Investment +30% of excisting capacity</v>
      </c>
      <c r="BZ73" s="32">
        <f t="shared" si="348"/>
        <v>0.16611228880074305</v>
      </c>
      <c r="CA73" s="32">
        <f t="shared" si="349"/>
        <v>25.421000752651889</v>
      </c>
    </row>
    <row r="74" spans="69:79" x14ac:dyDescent="0.25">
      <c r="BQ74" s="32">
        <f t="shared" si="344"/>
        <v>2</v>
      </c>
      <c r="BR74" s="32">
        <f t="shared" si="345"/>
        <v>20</v>
      </c>
      <c r="BS74" s="32" t="str">
        <f t="shared" ca="1" si="346"/>
        <v>BE</v>
      </c>
      <c r="BT74" s="32" t="str">
        <f t="shared" ref="BT74:BY74" si="367">BT23</f>
        <v>from 5 to 10%</v>
      </c>
      <c r="BU74" s="32" t="str">
        <f t="shared" si="367"/>
        <v>TSO</v>
      </c>
      <c r="BV74" s="32" t="str">
        <f t="shared" si="367"/>
        <v>Transmission</v>
      </c>
      <c r="BW74" s="32" t="str">
        <f t="shared" si="367"/>
        <v>Instalation of higher gas turbine capacities for compressors - inkl. transit and storage</v>
      </c>
      <c r="BX74" s="32" t="str">
        <f t="shared" si="367"/>
        <v>Gas demand +30% of excisting transport losses</v>
      </c>
      <c r="BY74" s="32" t="str">
        <f t="shared" si="367"/>
        <v>Instalation of higher gas turbine capacities for compressors - inkl. transit and storage-Gas demand +30% of excisting transport losses</v>
      </c>
      <c r="BZ74" s="32">
        <f t="shared" si="348"/>
        <v>0.30717620037490978</v>
      </c>
      <c r="CA74" s="32">
        <f t="shared" si="349"/>
        <v>8.6085784370524756</v>
      </c>
    </row>
    <row r="75" spans="69:79" x14ac:dyDescent="0.25">
      <c r="BQ75" s="32">
        <f t="shared" si="344"/>
        <v>2</v>
      </c>
      <c r="BR75" s="32">
        <f t="shared" si="345"/>
        <v>21</v>
      </c>
      <c r="BS75" s="32" t="str">
        <f t="shared" ca="1" si="346"/>
        <v>BE</v>
      </c>
      <c r="BT75" s="32" t="str">
        <f t="shared" ref="BT75:BY75" si="368">BT24</f>
        <v>from 5 to 10%</v>
      </c>
      <c r="BU75" s="32" t="str">
        <f t="shared" si="368"/>
        <v>TSO</v>
      </c>
      <c r="BV75" s="32" t="str">
        <f t="shared" si="368"/>
        <v>Storage</v>
      </c>
      <c r="BW75" s="32" t="str">
        <f t="shared" si="368"/>
        <v>Gas pressure regulator storage withdrawal</v>
      </c>
      <c r="BX75" s="32" t="str">
        <f t="shared" si="368"/>
        <v xml:space="preserve">  +3% less energy required</v>
      </c>
      <c r="BY75" s="32" t="str">
        <f t="shared" si="368"/>
        <v>Gas pressure regulator storage withdrawal-  +3% less energy required</v>
      </c>
      <c r="BZ75" s="32">
        <f t="shared" si="348"/>
        <v>1.5000435928286279E-4</v>
      </c>
      <c r="CA75" s="32">
        <f t="shared" si="349"/>
        <v>-4.2038552830924352E-3</v>
      </c>
    </row>
    <row r="76" spans="69:79" x14ac:dyDescent="0.25">
      <c r="BQ76" s="32">
        <f t="shared" si="344"/>
        <v>2</v>
      </c>
      <c r="BR76" s="32">
        <f t="shared" si="345"/>
        <v>22</v>
      </c>
      <c r="BS76" s="32" t="str">
        <f t="shared" ca="1" si="346"/>
        <v>BE</v>
      </c>
      <c r="BT76" s="32" t="str">
        <f t="shared" ref="BT76:BY76" si="369">BT25</f>
        <v>from 5 to 10%</v>
      </c>
      <c r="BU76" s="32" t="str">
        <f t="shared" si="369"/>
        <v>TSO</v>
      </c>
      <c r="BV76" s="32" t="str">
        <f t="shared" si="369"/>
        <v>Storage</v>
      </c>
      <c r="BW76" s="32" t="str">
        <f t="shared" si="369"/>
        <v>H2 losses by drying</v>
      </c>
      <c r="BX76" s="32" t="str">
        <f t="shared" si="369"/>
        <v xml:space="preserve">  5% of H2</v>
      </c>
      <c r="BY76" s="32" t="str">
        <f t="shared" si="369"/>
        <v>H2 losses by drying-  5% of H2</v>
      </c>
      <c r="BZ76" s="32">
        <f t="shared" si="348"/>
        <v>1.2724350785340314E-2</v>
      </c>
      <c r="CA76" s="32">
        <f t="shared" si="349"/>
        <v>0.63621753926701574</v>
      </c>
    </row>
    <row r="77" spans="69:79" x14ac:dyDescent="0.25">
      <c r="BQ77" s="32">
        <f t="shared" si="344"/>
        <v>2</v>
      </c>
      <c r="BR77" s="32">
        <f t="shared" si="345"/>
        <v>23</v>
      </c>
      <c r="BS77" s="32" t="str">
        <f t="shared" ca="1" si="346"/>
        <v>BE</v>
      </c>
      <c r="BT77" s="32" t="str">
        <f t="shared" ref="BT77:BY77" si="370">BT26</f>
        <v>from 5 to 10%</v>
      </c>
      <c r="BU77" s="32" t="str">
        <f t="shared" si="370"/>
        <v>TSO</v>
      </c>
      <c r="BV77" s="32" t="str">
        <f t="shared" si="370"/>
        <v>Transmission</v>
      </c>
      <c r="BW77" s="32" t="str">
        <f t="shared" si="370"/>
        <v>Gas pressure regulator &gt;40 to 16bar</v>
      </c>
      <c r="BX77" s="32" t="str">
        <f t="shared" si="370"/>
        <v xml:space="preserve">  +3% less energy required</v>
      </c>
      <c r="BY77" s="32" t="str">
        <f t="shared" si="370"/>
        <v>Gas pressure regulator &gt;40 to 16bar-  +3% less energy required</v>
      </c>
      <c r="BZ77" s="32">
        <f t="shared" si="348"/>
        <v>6.9515993234647699E-3</v>
      </c>
      <c r="CA77" s="32">
        <f t="shared" si="349"/>
        <v>-0.19481778850694911</v>
      </c>
    </row>
    <row r="78" spans="69:79" x14ac:dyDescent="0.25">
      <c r="BQ78" s="32">
        <f t="shared" si="344"/>
        <v>2</v>
      </c>
      <c r="BR78" s="32">
        <f t="shared" si="345"/>
        <v>24</v>
      </c>
      <c r="BS78" s="32" t="str">
        <f t="shared" ca="1" si="346"/>
        <v>BE</v>
      </c>
      <c r="BT78" s="32" t="str">
        <f t="shared" ref="BT78:BY78" si="371">BT27</f>
        <v>from 5 to 10%</v>
      </c>
      <c r="BU78" s="32" t="str">
        <f t="shared" si="371"/>
        <v>DSO</v>
      </c>
      <c r="BV78" s="32" t="str">
        <f t="shared" si="371"/>
        <v>Industrie</v>
      </c>
      <c r="BW78" s="32" t="str">
        <f t="shared" si="371"/>
        <v>50% industrial high temperature application (&gt;500°C without glass)</v>
      </c>
      <c r="BX78" s="32" t="str">
        <f t="shared" si="371"/>
        <v>Calorific value adjustment - Investment</v>
      </c>
      <c r="BY78" s="32" t="str">
        <f t="shared" si="371"/>
        <v>50% industrial high temperature application (&gt;500°C without glass)-Calorific value adjustment - Investment</v>
      </c>
      <c r="BZ78" s="32">
        <f t="shared" si="348"/>
        <v>1.7589234842036241</v>
      </c>
      <c r="CA78" s="32">
        <f t="shared" si="349"/>
        <v>9.5588479491413842</v>
      </c>
    </row>
    <row r="79" spans="69:79" x14ac:dyDescent="0.25">
      <c r="BQ79" s="32">
        <f t="shared" si="344"/>
        <v>2</v>
      </c>
      <c r="BR79" s="32">
        <f t="shared" si="345"/>
        <v>25</v>
      </c>
      <c r="BS79" s="32" t="str">
        <f t="shared" ca="1" si="346"/>
        <v>BE</v>
      </c>
      <c r="BT79" s="32" t="str">
        <f t="shared" ref="BT79:BY79" si="372">BT28</f>
        <v>from 5 to 10%</v>
      </c>
      <c r="BU79" s="32" t="str">
        <f t="shared" si="372"/>
        <v>DSO</v>
      </c>
      <c r="BV79" s="32" t="str">
        <f t="shared" si="372"/>
        <v>Industrie</v>
      </c>
      <c r="BW79" s="32" t="str">
        <f t="shared" si="372"/>
        <v>50% industrial high temperature application (&gt;500°C without glass)</v>
      </c>
      <c r="BX79" s="32" t="str">
        <f t="shared" si="372"/>
        <v xml:space="preserve">Calorific value adjustment - LPG demand </v>
      </c>
      <c r="BY79" s="32" t="str">
        <f t="shared" si="372"/>
        <v xml:space="preserve">50% industrial high temperature application (&gt;500°C without glass)-Calorific value adjustment - LPG demand </v>
      </c>
      <c r="BZ79" s="32">
        <f t="shared" si="348"/>
        <v>15.408169721623747</v>
      </c>
      <c r="CA79" s="32">
        <f t="shared" si="349"/>
        <v>81.211761441771216</v>
      </c>
    </row>
    <row r="80" spans="69:79" x14ac:dyDescent="0.25">
      <c r="BQ80" s="32">
        <f t="shared" si="344"/>
        <v>2</v>
      </c>
      <c r="BR80" s="32">
        <f t="shared" si="345"/>
        <v>26</v>
      </c>
      <c r="BS80" s="32" t="str">
        <f t="shared" ca="1" si="346"/>
        <v>BE</v>
      </c>
      <c r="BT80" s="32" t="str">
        <f t="shared" ref="BT80:BY80" si="373">BT29</f>
        <v>from 5 to 10%</v>
      </c>
      <c r="BU80" s="32" t="str">
        <f t="shared" si="373"/>
        <v>TSO</v>
      </c>
      <c r="BV80" s="32" t="str">
        <f t="shared" si="373"/>
        <v>Transmission</v>
      </c>
      <c r="BW80" s="32" t="str">
        <f t="shared" si="373"/>
        <v>gas chromatographs (GC)</v>
      </c>
      <c r="BX80" s="32" t="str">
        <f t="shared" si="373"/>
        <v>Adaptation - Exchange helium</v>
      </c>
      <c r="BY80" s="32" t="str">
        <f t="shared" si="373"/>
        <v>gas chromatographs (GC)-Adaptation - Exchange helium</v>
      </c>
      <c r="BZ80" s="32">
        <f t="shared" si="348"/>
        <v>5.4064935064935066E-2</v>
      </c>
      <c r="CA80" s="32">
        <f t="shared" si="349"/>
        <v>0.42690896644869086</v>
      </c>
    </row>
    <row r="81" spans="69:79" x14ac:dyDescent="0.25">
      <c r="BQ81" s="32">
        <f t="shared" si="344"/>
        <v>2</v>
      </c>
      <c r="BR81" s="32">
        <f t="shared" si="345"/>
        <v>27</v>
      </c>
      <c r="BS81" s="32" t="str">
        <f t="shared" ca="1" si="346"/>
        <v>BE</v>
      </c>
      <c r="BT81" s="32" t="str">
        <f t="shared" ref="BT81:BY81" si="374">BT30</f>
        <v>from 5 to 10%</v>
      </c>
      <c r="BU81" s="32" t="str">
        <f t="shared" si="374"/>
        <v>DSO</v>
      </c>
      <c r="BV81" s="32" t="str">
        <f t="shared" si="374"/>
        <v>Industrie</v>
      </c>
      <c r="BW81" s="32" t="str">
        <f t="shared" si="374"/>
        <v>Chemical industry (material use), glass</v>
      </c>
      <c r="BX81" s="32" t="str">
        <f t="shared" si="374"/>
        <v>Membrane for deblending - Investment</v>
      </c>
      <c r="BY81" s="32" t="str">
        <f t="shared" si="374"/>
        <v>Chemical industry (material use), glass-Membrane for deblending - Investment</v>
      </c>
      <c r="BZ81" s="32">
        <f t="shared" si="348"/>
        <v>2.9476825067589982</v>
      </c>
      <c r="CA81" s="32">
        <f t="shared" si="349"/>
        <v>1.8553940651681</v>
      </c>
    </row>
    <row r="82" spans="69:79" x14ac:dyDescent="0.25">
      <c r="BQ82" s="32">
        <f t="shared" si="344"/>
        <v>2</v>
      </c>
      <c r="BR82" s="32">
        <f t="shared" si="345"/>
        <v>28</v>
      </c>
      <c r="BS82" s="32" t="str">
        <f t="shared" ca="1" si="346"/>
        <v>BE</v>
      </c>
      <c r="BT82" s="32" t="str">
        <f t="shared" ref="BT82:BY82" si="375">BT31</f>
        <v>from 5 to 10%</v>
      </c>
      <c r="BU82" s="32" t="str">
        <f t="shared" si="375"/>
        <v>DSO</v>
      </c>
      <c r="BV82" s="32" t="str">
        <f t="shared" si="375"/>
        <v>Industrie</v>
      </c>
      <c r="BW82" s="32" t="str">
        <f t="shared" si="375"/>
        <v>Chemical industry (material use), glass</v>
      </c>
      <c r="BX82" s="32" t="str">
        <f t="shared" si="375"/>
        <v>Membrane for deblending - H2. use</v>
      </c>
      <c r="BY82" s="32" t="str">
        <f t="shared" si="375"/>
        <v>Chemical industry (material use), glass-Membrane for deblending - H2. use</v>
      </c>
      <c r="BZ82" s="32">
        <f t="shared" si="348"/>
        <v>25.821698759208822</v>
      </c>
      <c r="CA82" s="32">
        <f t="shared" si="349"/>
        <v>14.205091004454731</v>
      </c>
    </row>
    <row r="83" spans="69:79" x14ac:dyDescent="0.25">
      <c r="BQ83" s="32">
        <f t="shared" si="344"/>
        <v>2</v>
      </c>
      <c r="BR83" s="32">
        <f t="shared" si="345"/>
        <v>29</v>
      </c>
      <c r="BS83" s="32" t="str">
        <f t="shared" ca="1" si="346"/>
        <v>BE</v>
      </c>
      <c r="BT83" s="32" t="str">
        <f t="shared" ref="BT83:BY83" si="376">BT32</f>
        <v>from 10 to 20%</v>
      </c>
      <c r="BU83" s="32" t="str">
        <f t="shared" si="376"/>
        <v>TSO</v>
      </c>
      <c r="BV83" s="32" t="str">
        <f t="shared" si="376"/>
        <v>Transmission</v>
      </c>
      <c r="BW83" s="32" t="str">
        <f t="shared" si="376"/>
        <v>compresor gas grid</v>
      </c>
      <c r="BX83" s="32" t="str">
        <f t="shared" si="376"/>
        <v>Component exchange - 50% Investment</v>
      </c>
      <c r="BY83" s="32" t="str">
        <f t="shared" si="376"/>
        <v>compresor gas grid-Component exchange - 50% Investment</v>
      </c>
      <c r="BZ83" s="32">
        <f t="shared" si="348"/>
        <v>0.53986365027821859</v>
      </c>
      <c r="CA83" s="32">
        <f t="shared" si="349"/>
        <v>48.718692531317032</v>
      </c>
    </row>
    <row r="84" spans="69:79" x14ac:dyDescent="0.25">
      <c r="BQ84" s="32">
        <f t="shared" si="344"/>
        <v>2</v>
      </c>
      <c r="BR84" s="32">
        <f t="shared" si="345"/>
        <v>30</v>
      </c>
      <c r="BS84" s="32" t="str">
        <f t="shared" ca="1" si="346"/>
        <v>BE</v>
      </c>
      <c r="BT84" s="32" t="str">
        <f t="shared" ref="BT84:BY84" si="377">BT33</f>
        <v>from 10 to 20%</v>
      </c>
      <c r="BU84" s="32" t="str">
        <f t="shared" si="377"/>
        <v>TSO</v>
      </c>
      <c r="BV84" s="32" t="str">
        <f t="shared" si="377"/>
        <v>Storage</v>
      </c>
      <c r="BW84" s="32" t="str">
        <f t="shared" si="377"/>
        <v>compresor storage (cavern + porous)</v>
      </c>
      <c r="BX84" s="32" t="str">
        <f t="shared" si="377"/>
        <v>Component exchange - 50% Investment</v>
      </c>
      <c r="BY84" s="32" t="str">
        <f t="shared" si="377"/>
        <v>compresor storage (cavern + porous)-Component exchange - 50% Investment</v>
      </c>
      <c r="BZ84" s="32">
        <f t="shared" si="348"/>
        <v>1.3843979057591618E-2</v>
      </c>
      <c r="CA84" s="32">
        <f t="shared" si="349"/>
        <v>1.2493164871708162</v>
      </c>
    </row>
    <row r="85" spans="69:79" x14ac:dyDescent="0.25">
      <c r="BQ85" s="32">
        <f t="shared" si="344"/>
        <v>2</v>
      </c>
      <c r="BR85" s="32">
        <f t="shared" si="345"/>
        <v>31</v>
      </c>
      <c r="BS85" s="32" t="str">
        <f t="shared" ca="1" si="346"/>
        <v>BE</v>
      </c>
      <c r="BT85" s="32" t="str">
        <f t="shared" ref="BT85:BY85" si="378">BT34</f>
        <v>from 10 to 20%</v>
      </c>
      <c r="BU85" s="32" t="str">
        <f t="shared" si="378"/>
        <v>TSO</v>
      </c>
      <c r="BV85" s="32" t="str">
        <f t="shared" si="378"/>
        <v>Transmission</v>
      </c>
      <c r="BW85" s="32" t="str">
        <f t="shared" si="378"/>
        <v>Instalation of higher gas turbine capacities for compressors - inkl. transit and storage</v>
      </c>
      <c r="BX85" s="32" t="str">
        <f t="shared" si="378"/>
        <v>Investment +40% of excisting capacity</v>
      </c>
      <c r="BY85" s="32" t="str">
        <f t="shared" si="378"/>
        <v>Instalation of higher gas turbine capacities for compressors - inkl. transit and storage-Investment +40% of excisting capacity</v>
      </c>
      <c r="BZ85" s="32">
        <f t="shared" si="348"/>
        <v>0.22148305173432412</v>
      </c>
      <c r="CA85" s="32">
        <f t="shared" si="349"/>
        <v>33.894667670202523</v>
      </c>
    </row>
    <row r="86" spans="69:79" x14ac:dyDescent="0.25">
      <c r="BQ86" s="32">
        <f t="shared" si="344"/>
        <v>2</v>
      </c>
      <c r="BR86" s="32">
        <f t="shared" si="345"/>
        <v>32</v>
      </c>
      <c r="BS86" s="32" t="str">
        <f t="shared" ca="1" si="346"/>
        <v>BE</v>
      </c>
      <c r="BT86" s="32" t="str">
        <f t="shared" ref="BT86:BY86" si="379">BT35</f>
        <v>from 10 to 20%</v>
      </c>
      <c r="BU86" s="32" t="str">
        <f t="shared" si="379"/>
        <v>TSO</v>
      </c>
      <c r="BV86" s="32" t="str">
        <f t="shared" si="379"/>
        <v>Transmission</v>
      </c>
      <c r="BW86" s="32" t="str">
        <f t="shared" si="379"/>
        <v>Instalation of higher gas turbine capacities for compressors - inkl. transit and storage</v>
      </c>
      <c r="BX86" s="32" t="str">
        <f t="shared" si="379"/>
        <v>Gas demand +40% of excisting transport losses</v>
      </c>
      <c r="BY86" s="32" t="str">
        <f t="shared" si="379"/>
        <v>Instalation of higher gas turbine capacities for compressors - inkl. transit and storage-Gas demand +40% of excisting transport losses</v>
      </c>
      <c r="BZ86" s="32">
        <f t="shared" si="348"/>
        <v>0.40956826716654643</v>
      </c>
      <c r="CA86" s="32">
        <f t="shared" si="349"/>
        <v>11.478104582736636</v>
      </c>
    </row>
    <row r="87" spans="69:79" x14ac:dyDescent="0.25">
      <c r="BQ87" s="32">
        <f t="shared" si="344"/>
        <v>2</v>
      </c>
      <c r="BR87" s="32">
        <f t="shared" si="345"/>
        <v>33</v>
      </c>
      <c r="BS87" s="32" t="str">
        <f t="shared" ca="1" si="346"/>
        <v>BE</v>
      </c>
      <c r="BT87" s="32" t="str">
        <f t="shared" ref="BT87:BY87" si="380">BT36</f>
        <v>from 10 to 20%</v>
      </c>
      <c r="BU87" s="32" t="str">
        <f t="shared" si="380"/>
        <v>TSO</v>
      </c>
      <c r="BV87" s="32" t="str">
        <f t="shared" si="380"/>
        <v>Transmission</v>
      </c>
      <c r="BW87" s="32" t="str">
        <f t="shared" si="380"/>
        <v>gas chromatographs (GC)</v>
      </c>
      <c r="BX87" s="32" t="str">
        <f t="shared" si="380"/>
        <v>Adaptation - Exchange helium</v>
      </c>
      <c r="BY87" s="32" t="str">
        <f t="shared" si="380"/>
        <v>gas chromatographs (GC)-Adaptation - Exchange helium</v>
      </c>
      <c r="BZ87" s="32">
        <f t="shared" si="348"/>
        <v>5.4064935064935066E-2</v>
      </c>
      <c r="CA87" s="32">
        <f t="shared" si="349"/>
        <v>0</v>
      </c>
    </row>
    <row r="88" spans="69:79" x14ac:dyDescent="0.25">
      <c r="BQ88" s="32">
        <f t="shared" si="344"/>
        <v>2</v>
      </c>
      <c r="BR88" s="32">
        <f t="shared" si="345"/>
        <v>34</v>
      </c>
      <c r="BS88" s="32" t="str">
        <f t="shared" ca="1" si="346"/>
        <v>BE</v>
      </c>
      <c r="BT88" s="32" t="str">
        <f t="shared" ref="BT88:BY88" si="381">BT37</f>
        <v>from 10 to 20%</v>
      </c>
      <c r="BU88" s="32" t="str">
        <f t="shared" si="381"/>
        <v>DSO</v>
      </c>
      <c r="BV88" s="32" t="str">
        <f t="shared" si="381"/>
        <v>End-use</v>
      </c>
      <c r="BW88" s="32" t="str">
        <f t="shared" si="381"/>
        <v>CHP for power generation</v>
      </c>
      <c r="BX88" s="32" t="str">
        <f t="shared" si="381"/>
        <v>Membrane for deblending - Investment</v>
      </c>
      <c r="BY88" s="32" t="str">
        <f t="shared" si="381"/>
        <v>CHP for power generation-Membrane for deblending - Investment</v>
      </c>
      <c r="BZ88" s="32">
        <f t="shared" si="348"/>
        <v>1.827781732691196</v>
      </c>
      <c r="CA88" s="32">
        <f t="shared" si="349"/>
        <v>4.5741563507508669</v>
      </c>
    </row>
    <row r="89" spans="69:79" x14ac:dyDescent="0.25">
      <c r="BQ89" s="32">
        <f t="shared" si="344"/>
        <v>2</v>
      </c>
      <c r="BR89" s="32">
        <f t="shared" si="345"/>
        <v>35</v>
      </c>
      <c r="BS89" s="32" t="str">
        <f t="shared" ca="1" si="346"/>
        <v>BE</v>
      </c>
      <c r="BT89" s="32" t="str">
        <f t="shared" ref="BT89:BY89" si="382">BT38</f>
        <v>from 10 to 20%</v>
      </c>
      <c r="BU89" s="32" t="str">
        <f t="shared" si="382"/>
        <v>DSO</v>
      </c>
      <c r="BV89" s="32" t="str">
        <f t="shared" si="382"/>
        <v>End-use</v>
      </c>
      <c r="BW89" s="32" t="str">
        <f t="shared" si="382"/>
        <v>CHP for power generation</v>
      </c>
      <c r="BX89" s="32" t="str">
        <f t="shared" si="382"/>
        <v>Membrane for deblending - electr. demand</v>
      </c>
      <c r="BY89" s="32" t="str">
        <f t="shared" si="382"/>
        <v>CHP for power generation-Membrane for deblending - electr. demand</v>
      </c>
      <c r="BZ89" s="32">
        <f t="shared" si="348"/>
        <v>6.2686358672751208</v>
      </c>
      <c r="CA89" s="32">
        <f t="shared" si="349"/>
        <v>6.1273660391502673</v>
      </c>
    </row>
    <row r="90" spans="69:79" x14ac:dyDescent="0.25">
      <c r="BQ90" s="32">
        <f t="shared" si="344"/>
        <v>2</v>
      </c>
      <c r="BR90" s="32">
        <f t="shared" si="345"/>
        <v>36</v>
      </c>
      <c r="BS90" s="32" t="str">
        <f t="shared" ca="1" si="346"/>
        <v>BE</v>
      </c>
      <c r="BT90" s="32" t="str">
        <f t="shared" ref="BT90:BY90" si="383">BT39</f>
        <v>from 10 to 20%</v>
      </c>
      <c r="BU90" s="32" t="str">
        <f t="shared" si="383"/>
        <v>DSO</v>
      </c>
      <c r="BV90" s="32" t="str">
        <f t="shared" si="383"/>
        <v>End-use</v>
      </c>
      <c r="BW90" s="32" t="str">
        <f t="shared" si="383"/>
        <v>CHP for power generation</v>
      </c>
      <c r="BX90" s="32" t="str">
        <f t="shared" si="383"/>
        <v>Membrane for deblending - H2. use</v>
      </c>
      <c r="BY90" s="32" t="str">
        <f t="shared" si="383"/>
        <v>CHP for power generation-Membrane for deblending - H2. use</v>
      </c>
      <c r="BZ90" s="32">
        <f t="shared" si="348"/>
        <v>6.2686358672751208</v>
      </c>
      <c r="CA90" s="32">
        <f t="shared" si="349"/>
        <v>13.794064255617625</v>
      </c>
    </row>
    <row r="91" spans="69:79" x14ac:dyDescent="0.25">
      <c r="BQ91" s="32">
        <f t="shared" si="344"/>
        <v>2</v>
      </c>
      <c r="BR91" s="32">
        <f t="shared" si="345"/>
        <v>37</v>
      </c>
      <c r="BS91" s="32" t="str">
        <f t="shared" ca="1" si="346"/>
        <v>BE</v>
      </c>
      <c r="BT91" s="32" t="str">
        <f t="shared" ref="BT91:BY91" si="384">BT40</f>
        <v>from 10 to 20%</v>
      </c>
      <c r="BU91" s="32" t="str">
        <f t="shared" si="384"/>
        <v>TSO</v>
      </c>
      <c r="BV91" s="32" t="str">
        <f t="shared" si="384"/>
        <v>Storage</v>
      </c>
      <c r="BW91" s="32" t="str">
        <f t="shared" si="384"/>
        <v>Gas pressure regulator storage withdrawal</v>
      </c>
      <c r="BX91" s="32" t="str">
        <f t="shared" si="384"/>
        <v xml:space="preserve">  +5% less energy required</v>
      </c>
      <c r="BY91" s="32" t="str">
        <f t="shared" si="384"/>
        <v>Gas pressure regulator storage withdrawal-  +5% less energy required</v>
      </c>
      <c r="BZ91" s="32">
        <f t="shared" si="348"/>
        <v>2.5000726547143797E-4</v>
      </c>
      <c r="CA91" s="32">
        <f t="shared" si="349"/>
        <v>-7.006425471820725E-3</v>
      </c>
    </row>
    <row r="92" spans="69:79" x14ac:dyDescent="0.25">
      <c r="BQ92" s="32">
        <f t="shared" si="344"/>
        <v>2</v>
      </c>
      <c r="BR92" s="32">
        <f t="shared" si="345"/>
        <v>38</v>
      </c>
      <c r="BS92" s="32" t="str">
        <f t="shared" ca="1" si="346"/>
        <v>BE</v>
      </c>
      <c r="BT92" s="32" t="str">
        <f t="shared" ref="BT92:BY92" si="385">BT41</f>
        <v>from 10 to 20%</v>
      </c>
      <c r="BU92" s="32" t="str">
        <f t="shared" si="385"/>
        <v>TSO</v>
      </c>
      <c r="BV92" s="32" t="str">
        <f t="shared" si="385"/>
        <v>Storage</v>
      </c>
      <c r="BW92" s="32" t="str">
        <f t="shared" si="385"/>
        <v>H2 losses by drying</v>
      </c>
      <c r="BX92" s="32" t="str">
        <f t="shared" si="385"/>
        <v xml:space="preserve">  5% of H2</v>
      </c>
      <c r="BY92" s="32" t="str">
        <f t="shared" si="385"/>
        <v>H2 losses by drying-  5% of H2</v>
      </c>
      <c r="BZ92" s="32">
        <f t="shared" si="348"/>
        <v>1.2724350785340314E-2</v>
      </c>
      <c r="CA92" s="32">
        <f t="shared" si="349"/>
        <v>0.63621753926701574</v>
      </c>
    </row>
    <row r="93" spans="69:79" x14ac:dyDescent="0.25">
      <c r="BQ93" s="32">
        <f t="shared" si="344"/>
        <v>2</v>
      </c>
      <c r="BR93" s="32">
        <f t="shared" si="345"/>
        <v>39</v>
      </c>
      <c r="BS93" s="32" t="str">
        <f t="shared" ca="1" si="346"/>
        <v>BE</v>
      </c>
      <c r="BT93" s="32" t="str">
        <f t="shared" ref="BT93:BY93" si="386">BT42</f>
        <v>from 10 to 20%</v>
      </c>
      <c r="BU93" s="32" t="str">
        <f t="shared" si="386"/>
        <v>TSO</v>
      </c>
      <c r="BV93" s="32" t="str">
        <f t="shared" si="386"/>
        <v>Transmission</v>
      </c>
      <c r="BW93" s="32" t="str">
        <f t="shared" si="386"/>
        <v>Gas pressure regulator &gt;40 to 16bar</v>
      </c>
      <c r="BX93" s="32" t="str">
        <f t="shared" si="386"/>
        <v xml:space="preserve"> +5% less energy required</v>
      </c>
      <c r="BY93" s="32" t="str">
        <f t="shared" si="386"/>
        <v>Gas pressure regulator &gt;40 to 16bar- +5% less energy required</v>
      </c>
      <c r="BZ93" s="32">
        <f t="shared" si="348"/>
        <v>1.1585998872441284E-2</v>
      </c>
      <c r="CA93" s="32">
        <f t="shared" si="349"/>
        <v>-0.32469631417824851</v>
      </c>
    </row>
    <row r="94" spans="69:79" x14ac:dyDescent="0.25">
      <c r="BQ94" s="32">
        <f t="shared" si="344"/>
        <v>2</v>
      </c>
      <c r="BR94" s="32">
        <f t="shared" si="345"/>
        <v>40</v>
      </c>
      <c r="BS94" s="32" t="str">
        <f t="shared" ca="1" si="346"/>
        <v>BE</v>
      </c>
      <c r="BT94" s="32" t="str">
        <f t="shared" ref="BT94:BY94" si="387">BT43</f>
        <v>from 10 to 20%</v>
      </c>
      <c r="BU94" s="32" t="str">
        <f t="shared" si="387"/>
        <v>DSO</v>
      </c>
      <c r="BV94" s="32" t="str">
        <f t="shared" si="387"/>
        <v>Distribution</v>
      </c>
      <c r="BW94" s="32" t="str">
        <f t="shared" si="387"/>
        <v>Gas pressure regulator</v>
      </c>
      <c r="BX94" s="32" t="str">
        <f t="shared" si="387"/>
        <v>Exchange Gas pressure regulator - Investment</v>
      </c>
      <c r="BY94" s="32" t="str">
        <f t="shared" si="387"/>
        <v>Gas pressure regulator-Exchange Gas pressure regulator - Investment</v>
      </c>
      <c r="BZ94" s="32">
        <f t="shared" si="348"/>
        <v>5.7736806325654042</v>
      </c>
      <c r="CA94" s="32">
        <f t="shared" si="349"/>
        <v>16.196472991959194</v>
      </c>
    </row>
    <row r="95" spans="69:79" x14ac:dyDescent="0.25">
      <c r="BQ95" s="32">
        <f t="shared" si="344"/>
        <v>2</v>
      </c>
      <c r="BR95" s="32">
        <f t="shared" si="345"/>
        <v>41</v>
      </c>
      <c r="BS95" s="32" t="str">
        <f t="shared" ca="1" si="346"/>
        <v>BE</v>
      </c>
      <c r="BT95" s="32" t="str">
        <f t="shared" ref="BT95:BY95" si="388">BT44</f>
        <v>from 10 to 20%</v>
      </c>
      <c r="BU95" s="32" t="str">
        <f t="shared" si="388"/>
        <v>DSO</v>
      </c>
      <c r="BV95" s="32" t="str">
        <f t="shared" si="388"/>
        <v>Distribution</v>
      </c>
      <c r="BW95" s="32" t="str">
        <f t="shared" si="388"/>
        <v>gas chromatographs (GC)</v>
      </c>
      <c r="BX95" s="32" t="str">
        <f t="shared" si="388"/>
        <v>Additional PCS Analysers for calorific value reconstruction system</v>
      </c>
      <c r="BY95" s="32" t="str">
        <f t="shared" si="388"/>
        <v>gas chromatographs (GC)-Additional PCS Analysers for calorific value reconstruction system</v>
      </c>
      <c r="BZ95" s="32">
        <f t="shared" si="348"/>
        <v>1.1760484185864895</v>
      </c>
      <c r="CA95" s="32">
        <f t="shared" si="349"/>
        <v>18.572689092084037</v>
      </c>
    </row>
    <row r="96" spans="69:79" x14ac:dyDescent="0.25">
      <c r="BQ96" s="32">
        <f t="shared" si="344"/>
        <v>2</v>
      </c>
      <c r="BR96" s="32">
        <f t="shared" si="345"/>
        <v>42</v>
      </c>
      <c r="BS96" s="32" t="str">
        <f t="shared" ca="1" si="346"/>
        <v>BE</v>
      </c>
      <c r="BT96" s="32" t="str">
        <f t="shared" ref="BT96:BY96" si="389">BT45</f>
        <v>from 10 to 20%</v>
      </c>
      <c r="BU96" s="32" t="str">
        <f t="shared" si="389"/>
        <v>DSO</v>
      </c>
      <c r="BV96" s="32" t="str">
        <f t="shared" si="389"/>
        <v>Distribution</v>
      </c>
      <c r="BW96" s="32" t="str">
        <f t="shared" si="389"/>
        <v>Chemical industry (material use), glass</v>
      </c>
      <c r="BX96" s="32" t="str">
        <f t="shared" si="389"/>
        <v>Membrane for deblending - Investment</v>
      </c>
      <c r="BY96" s="32" t="str">
        <f t="shared" si="389"/>
        <v>Chemical industry (material use), glass-Membrane for deblending - Investment</v>
      </c>
      <c r="BZ96" s="32">
        <f t="shared" si="348"/>
        <v>2.9476825067589982</v>
      </c>
      <c r="CA96" s="32">
        <f t="shared" si="349"/>
        <v>2.8130168084806679</v>
      </c>
    </row>
    <row r="97" spans="69:79" x14ac:dyDescent="0.25">
      <c r="BQ97" s="32">
        <f t="shared" si="344"/>
        <v>2</v>
      </c>
      <c r="BR97" s="32">
        <f t="shared" si="345"/>
        <v>43</v>
      </c>
      <c r="BS97" s="32" t="str">
        <f t="shared" ca="1" si="346"/>
        <v>BE</v>
      </c>
      <c r="BT97" s="32" t="str">
        <f t="shared" ref="BT97:BY97" si="390">BT46</f>
        <v>from 10 to 20%</v>
      </c>
      <c r="BU97" s="32" t="str">
        <f t="shared" si="390"/>
        <v>DSO</v>
      </c>
      <c r="BV97" s="32" t="str">
        <f t="shared" si="390"/>
        <v>Distribution</v>
      </c>
      <c r="BW97" s="32" t="str">
        <f t="shared" si="390"/>
        <v>Chemical industry (material use), glass</v>
      </c>
      <c r="BX97" s="32" t="str">
        <f t="shared" si="390"/>
        <v>Membrane for deblending - H2. use</v>
      </c>
      <c r="BY97" s="32" t="str">
        <f t="shared" si="390"/>
        <v>Chemical industry (material use), glass-Membrane for deblending - H2. use</v>
      </c>
      <c r="BZ97" s="32">
        <f t="shared" si="348"/>
        <v>51.643397518417643</v>
      </c>
      <c r="CA97" s="32">
        <f t="shared" si="349"/>
        <v>56.820364017818925</v>
      </c>
    </row>
    <row r="98" spans="69:79" x14ac:dyDescent="0.25">
      <c r="BQ98" s="32">
        <f t="shared" si="344"/>
        <v>2</v>
      </c>
      <c r="BR98" s="32">
        <f t="shared" si="345"/>
        <v>44</v>
      </c>
      <c r="BS98" s="32" t="str">
        <f t="shared" ca="1" si="346"/>
        <v>BE</v>
      </c>
      <c r="BT98" s="32" t="str">
        <f t="shared" ref="BT98:BY98" si="391">BT47</f>
        <v>from 10 to 20%</v>
      </c>
      <c r="BU98" s="32" t="str">
        <f t="shared" si="391"/>
        <v>DSO</v>
      </c>
      <c r="BV98" s="32" t="str">
        <f t="shared" si="391"/>
        <v>Distribution</v>
      </c>
      <c r="BW98" s="32" t="str">
        <f t="shared" si="391"/>
        <v xml:space="preserve">Gas turbine for power generation (old stock) </v>
      </c>
      <c r="BX98" s="32" t="str">
        <f t="shared" si="391"/>
        <v>Membrane for deblending - Investment</v>
      </c>
      <c r="BY98" s="32" t="str">
        <f t="shared" si="391"/>
        <v>Gas turbine for power generation (old stock) -Membrane for deblending - Investment</v>
      </c>
      <c r="BZ98" s="32">
        <f t="shared" si="348"/>
        <v>5.9890738641990264</v>
      </c>
      <c r="CA98" s="32">
        <f t="shared" si="349"/>
        <v>5.7154613526366331</v>
      </c>
    </row>
    <row r="99" spans="69:79" x14ac:dyDescent="0.25">
      <c r="BQ99" s="32">
        <f t="shared" si="344"/>
        <v>2</v>
      </c>
      <c r="BR99" s="32">
        <f t="shared" si="345"/>
        <v>45</v>
      </c>
      <c r="BS99" s="32" t="str">
        <f t="shared" ca="1" si="346"/>
        <v>BE</v>
      </c>
      <c r="BT99" s="32" t="str">
        <f t="shared" ref="BT99:BY99" si="392">BT48</f>
        <v>from 10 to 20%</v>
      </c>
      <c r="BU99" s="32" t="str">
        <f t="shared" si="392"/>
        <v>DSO</v>
      </c>
      <c r="BV99" s="32" t="str">
        <f t="shared" si="392"/>
        <v>Distribution</v>
      </c>
      <c r="BW99" s="32" t="str">
        <f t="shared" si="392"/>
        <v xml:space="preserve">Gas turbine for power generation (old stock) </v>
      </c>
      <c r="BX99" s="32" t="str">
        <f t="shared" si="392"/>
        <v>Membrane for deblending - H2. use</v>
      </c>
      <c r="BY99" s="32" t="str">
        <f t="shared" si="392"/>
        <v>Gas turbine for power generation (old stock) -Membrane for deblending - H2. use</v>
      </c>
      <c r="BZ99" s="32">
        <f t="shared" si="348"/>
        <v>16.181430058480977</v>
      </c>
      <c r="CA99" s="32">
        <f t="shared" si="349"/>
        <v>17.803529404196674</v>
      </c>
    </row>
    <row r="100" spans="69:79" x14ac:dyDescent="0.25">
      <c r="BQ100" s="32">
        <f t="shared" si="344"/>
        <v>2</v>
      </c>
      <c r="BR100" s="32">
        <f t="shared" si="345"/>
        <v>46</v>
      </c>
      <c r="BS100" s="32" t="str">
        <f t="shared" ca="1" si="346"/>
        <v>BE</v>
      </c>
      <c r="BT100" s="32" t="str">
        <f t="shared" ref="BT100:BY100" si="393">BT49</f>
        <v>from 10 to 20%</v>
      </c>
      <c r="BU100" s="32" t="str">
        <f t="shared" si="393"/>
        <v>DSO</v>
      </c>
      <c r="BV100" s="32" t="str">
        <f t="shared" si="393"/>
        <v>Distribution</v>
      </c>
      <c r="BW100" s="32" t="str">
        <f t="shared" si="393"/>
        <v>Gas turbine for grid and storage</v>
      </c>
      <c r="BX100" s="32" t="str">
        <f t="shared" si="393"/>
        <v>Membrane for deblending - Investment</v>
      </c>
      <c r="BY100" s="32" t="str">
        <f t="shared" si="393"/>
        <v>Gas turbine for grid and storage-Membrane for deblending - Investment</v>
      </c>
      <c r="BZ100" s="32">
        <f t="shared" si="348"/>
        <v>1.6779019070782126</v>
      </c>
      <c r="CA100" s="32">
        <f t="shared" si="349"/>
        <v>4.3568015288925714</v>
      </c>
    </row>
    <row r="101" spans="69:79" x14ac:dyDescent="0.25">
      <c r="BQ101" s="32">
        <f t="shared" si="344"/>
        <v>2</v>
      </c>
      <c r="BR101" s="32">
        <f t="shared" si="345"/>
        <v>47</v>
      </c>
      <c r="BS101" s="32" t="str">
        <f t="shared" ca="1" si="346"/>
        <v>BE</v>
      </c>
      <c r="BT101" s="32" t="str">
        <f t="shared" ref="BT101:BY101" si="394">BT50</f>
        <v>from 10 to 20%</v>
      </c>
      <c r="BU101" s="32" t="str">
        <f t="shared" si="394"/>
        <v>DSO</v>
      </c>
      <c r="BV101" s="32" t="str">
        <f t="shared" si="394"/>
        <v>Distribution</v>
      </c>
      <c r="BW101" s="32" t="str">
        <f t="shared" si="394"/>
        <v>Gas turbine for grid and storage</v>
      </c>
      <c r="BX101" s="32" t="str">
        <f t="shared" si="394"/>
        <v>Membrane for deblending - H2. use</v>
      </c>
      <c r="BY101" s="32" t="str">
        <f t="shared" si="394"/>
        <v>Gas turbine for grid and storage-Membrane for deblending - H2. use</v>
      </c>
      <c r="BZ101" s="32">
        <f t="shared" si="348"/>
        <v>1.0239206679163659</v>
      </c>
      <c r="CA101" s="32">
        <f t="shared" si="349"/>
        <v>1.1265630820595713</v>
      </c>
    </row>
    <row r="102" spans="69:79" x14ac:dyDescent="0.25">
      <c r="BQ102" s="32">
        <f t="shared" si="344"/>
        <v>2</v>
      </c>
      <c r="BR102" s="32">
        <f t="shared" si="345"/>
        <v>48</v>
      </c>
      <c r="BS102" s="32" t="str">
        <f t="shared" ca="1" si="346"/>
        <v>BE</v>
      </c>
      <c r="BT102" s="32" t="str">
        <f t="shared" ref="BT102:BY102" si="395">BT51</f>
        <v>from 10 to 20%</v>
      </c>
      <c r="BU102" s="32" t="str">
        <f t="shared" si="395"/>
        <v>DSO</v>
      </c>
      <c r="BV102" s="32" t="str">
        <f t="shared" si="395"/>
        <v>Distribution</v>
      </c>
      <c r="BW102" s="32" t="str">
        <f t="shared" si="395"/>
        <v>industrial high temperature application (&gt;500°C without glass)</v>
      </c>
      <c r="BX102" s="32" t="str">
        <f t="shared" si="395"/>
        <v xml:space="preserve">Calorific value adjustment - LPG demand </v>
      </c>
      <c r="BY102" s="32" t="str">
        <f t="shared" si="395"/>
        <v xml:space="preserve">industrial high temperature application (&gt;500°C without glass)-Calorific value adjustment - LPG demand </v>
      </c>
      <c r="BZ102" s="32">
        <f t="shared" si="348"/>
        <v>30.816339443247493</v>
      </c>
      <c r="CA102" s="32">
        <f t="shared" si="349"/>
        <v>162.42352288354243</v>
      </c>
    </row>
    <row r="103" spans="69:79" x14ac:dyDescent="0.25">
      <c r="BQ103" s="32">
        <f t="shared" si="344"/>
        <v>2</v>
      </c>
      <c r="BR103" s="32">
        <f t="shared" si="345"/>
        <v>49</v>
      </c>
      <c r="BS103" s="32" t="str">
        <f t="shared" ca="1" si="346"/>
        <v>BE</v>
      </c>
      <c r="BT103" s="32" t="str">
        <f t="shared" ref="BT103:BY103" si="396">BT52</f>
        <v>&gt;20%</v>
      </c>
      <c r="BU103" s="32" t="str">
        <f t="shared" si="396"/>
        <v>DSO</v>
      </c>
      <c r="BV103" s="32" t="str">
        <f t="shared" si="396"/>
        <v>End-use</v>
      </c>
      <c r="BW103" s="32" t="str">
        <f t="shared" si="396"/>
        <v>boilers</v>
      </c>
      <c r="BX103" s="32" t="str">
        <f t="shared" si="396"/>
        <v>new heating boilers - Investment</v>
      </c>
      <c r="BY103" s="32" t="str">
        <f t="shared" si="396"/>
        <v>boilers-new heating boilers - Investment</v>
      </c>
      <c r="BZ103" s="32">
        <f t="shared" si="348"/>
        <v>1313.4970079878826</v>
      </c>
      <c r="CA103" s="32">
        <f t="shared" si="349"/>
        <v>1356.4773846818746</v>
      </c>
    </row>
    <row r="104" spans="69:79" x14ac:dyDescent="0.25">
      <c r="BQ104" s="32">
        <f t="shared" si="344"/>
        <v>2</v>
      </c>
      <c r="BR104" s="32">
        <f t="shared" si="345"/>
        <v>50</v>
      </c>
      <c r="BS104" s="32" t="str">
        <f t="shared" ca="1" si="346"/>
        <v>BE</v>
      </c>
      <c r="BT104" s="32" t="str">
        <f t="shared" ref="BT104:BY104" si="397">BT53</f>
        <v>&gt;20%</v>
      </c>
      <c r="BU104" s="32" t="str">
        <f t="shared" si="397"/>
        <v>DSO</v>
      </c>
      <c r="BV104" s="32" t="str">
        <f t="shared" si="397"/>
        <v>…</v>
      </c>
      <c r="BW104" s="32" t="str">
        <f t="shared" si="397"/>
        <v>…</v>
      </c>
      <c r="BX104" s="32" t="str">
        <f t="shared" si="397"/>
        <v>new heating boilers - Investment</v>
      </c>
      <c r="BY104" s="32" t="str">
        <f t="shared" si="397"/>
        <v>…-new heating boilers - Investment</v>
      </c>
      <c r="BZ104" s="32">
        <f t="shared" si="348"/>
        <v>0</v>
      </c>
      <c r="CA104" s="32">
        <f t="shared" si="349"/>
        <v>0</v>
      </c>
    </row>
    <row r="105" spans="69:79" x14ac:dyDescent="0.25">
      <c r="BQ105" s="32">
        <f t="shared" si="344"/>
        <v>2</v>
      </c>
      <c r="BR105" s="32">
        <f t="shared" si="345"/>
        <v>51</v>
      </c>
      <c r="BS105" s="32" t="str">
        <f t="shared" ca="1" si="346"/>
        <v>BE</v>
      </c>
      <c r="BT105" s="32" t="str">
        <f t="shared" ref="BT105:BY105" si="398">BT54</f>
        <v>&gt;20%</v>
      </c>
      <c r="BU105" s="32" t="str">
        <f t="shared" si="398"/>
        <v>DSO</v>
      </c>
      <c r="BV105" s="32" t="str">
        <f t="shared" si="398"/>
        <v>…</v>
      </c>
      <c r="BW105" s="32" t="str">
        <f t="shared" si="398"/>
        <v>…</v>
      </c>
      <c r="BX105" s="32" t="str">
        <f t="shared" si="398"/>
        <v>new heating boilers - Investment</v>
      </c>
      <c r="BY105" s="32" t="str">
        <f t="shared" si="398"/>
        <v>…-new heating boilers - Investment</v>
      </c>
      <c r="BZ105" s="32">
        <f t="shared" si="348"/>
        <v>0</v>
      </c>
      <c r="CA105" s="32">
        <f t="shared" si="349"/>
        <v>0</v>
      </c>
    </row>
    <row r="106" spans="69:79" x14ac:dyDescent="0.25">
      <c r="BQ106" s="32">
        <f t="shared" si="344"/>
        <v>3</v>
      </c>
      <c r="BR106" s="32">
        <f t="shared" si="345"/>
        <v>1</v>
      </c>
      <c r="BS106" s="32" t="str">
        <f t="shared" ca="1" si="346"/>
        <v>BG</v>
      </c>
      <c r="BT106" s="32" t="str">
        <f t="shared" ref="BT106:BY106" si="399">BT55</f>
        <v>&lt;5%</v>
      </c>
      <c r="BU106" s="32" t="str">
        <f t="shared" si="399"/>
        <v>TSO</v>
      </c>
      <c r="BV106" s="32" t="str">
        <f t="shared" si="399"/>
        <v>Storage</v>
      </c>
      <c r="BW106" s="32" t="str">
        <f t="shared" si="399"/>
        <v>Porous storage</v>
      </c>
      <c r="BX106" s="32" t="str">
        <f t="shared" si="399"/>
        <v>Desulfurization and Drying - Investment</v>
      </c>
      <c r="BY106" s="32" t="str">
        <f t="shared" si="399"/>
        <v>Porous storage-Desulfurization and Drying - Investment</v>
      </c>
      <c r="BZ106" s="32">
        <f t="shared" si="348"/>
        <v>0.59057591623036643</v>
      </c>
      <c r="CA106" s="32">
        <f t="shared" si="349"/>
        <v>3.4519561920300568</v>
      </c>
    </row>
    <row r="107" spans="69:79" x14ac:dyDescent="0.25">
      <c r="BQ107" s="32">
        <f t="shared" si="344"/>
        <v>3</v>
      </c>
      <c r="BR107" s="32">
        <f t="shared" si="345"/>
        <v>2</v>
      </c>
      <c r="BS107" s="32" t="str">
        <f t="shared" ca="1" si="346"/>
        <v>BG</v>
      </c>
      <c r="BT107" s="32" t="str">
        <f t="shared" ref="BT107:BY107" si="400">BT56</f>
        <v>&lt;5%</v>
      </c>
      <c r="BU107" s="32" t="str">
        <f t="shared" si="400"/>
        <v>TSO</v>
      </c>
      <c r="BV107" s="32" t="str">
        <f t="shared" si="400"/>
        <v>Industrie</v>
      </c>
      <c r="BW107" s="32" t="str">
        <f t="shared" si="400"/>
        <v>50% Chemical industry (material use), glass</v>
      </c>
      <c r="BX107" s="32" t="str">
        <f t="shared" si="400"/>
        <v>Membrane for deblending - Investment</v>
      </c>
      <c r="BY107" s="32" t="str">
        <f t="shared" si="400"/>
        <v>50% Chemical industry (material use), glass-Membrane for deblending - Investment</v>
      </c>
      <c r="BZ107" s="32">
        <f t="shared" si="348"/>
        <v>0.26260311278156889</v>
      </c>
      <c r="CA107" s="32">
        <f t="shared" si="349"/>
        <v>0.24128398958806113</v>
      </c>
    </row>
    <row r="108" spans="69:79" x14ac:dyDescent="0.25">
      <c r="BQ108" s="32">
        <f t="shared" si="344"/>
        <v>3</v>
      </c>
      <c r="BR108" s="32">
        <f t="shared" si="345"/>
        <v>3</v>
      </c>
      <c r="BS108" s="32" t="str">
        <f t="shared" ca="1" si="346"/>
        <v>BG</v>
      </c>
      <c r="BT108" s="32" t="str">
        <f t="shared" ref="BT108:BY108" si="401">BT57</f>
        <v>&lt;5%</v>
      </c>
      <c r="BU108" s="32" t="str">
        <f t="shared" si="401"/>
        <v>TSO</v>
      </c>
      <c r="BV108" s="32" t="str">
        <f t="shared" si="401"/>
        <v>Industrie</v>
      </c>
      <c r="BW108" s="32" t="str">
        <f t="shared" si="401"/>
        <v>50% Chemical industry (material use), glass</v>
      </c>
      <c r="BX108" s="32" t="str">
        <f t="shared" si="401"/>
        <v>Membrane for deblending - electr. demand</v>
      </c>
      <c r="BY108" s="32" t="str">
        <f t="shared" si="401"/>
        <v>50% Chemical industry (material use), glass-Membrane for deblending - electr. demand</v>
      </c>
      <c r="BZ108" s="32">
        <f t="shared" si="348"/>
        <v>2.3004032679665434</v>
      </c>
      <c r="CA108" s="32">
        <f t="shared" si="349"/>
        <v>2.2485614348844845</v>
      </c>
    </row>
    <row r="109" spans="69:79" x14ac:dyDescent="0.25">
      <c r="BQ109" s="32">
        <f t="shared" si="344"/>
        <v>3</v>
      </c>
      <c r="BR109" s="32">
        <f t="shared" si="345"/>
        <v>4</v>
      </c>
      <c r="BS109" s="32" t="str">
        <f t="shared" ca="1" si="346"/>
        <v>BG</v>
      </c>
      <c r="BT109" s="32" t="str">
        <f t="shared" ref="BT109:BY109" si="402">BT58</f>
        <v>&lt;5%</v>
      </c>
      <c r="BU109" s="32" t="str">
        <f t="shared" si="402"/>
        <v>TSO</v>
      </c>
      <c r="BV109" s="32" t="str">
        <f t="shared" si="402"/>
        <v>Industrie</v>
      </c>
      <c r="BW109" s="32" t="str">
        <f t="shared" si="402"/>
        <v>50% Chemical industry (material use), glass</v>
      </c>
      <c r="BX109" s="32" t="str">
        <f t="shared" si="402"/>
        <v>Membrane for deblending - H2. use</v>
      </c>
      <c r="BY109" s="32" t="str">
        <f t="shared" si="402"/>
        <v>50% Chemical industry (material use), glass-Membrane for deblending - H2. use</v>
      </c>
      <c r="BZ109" s="32">
        <f t="shared" si="348"/>
        <v>2.3004032679665434</v>
      </c>
      <c r="CA109" s="32">
        <f t="shared" si="349"/>
        <v>1.2655030202749933</v>
      </c>
    </row>
    <row r="110" spans="69:79" x14ac:dyDescent="0.25">
      <c r="BQ110" s="32">
        <f t="shared" si="344"/>
        <v>3</v>
      </c>
      <c r="BR110" s="32">
        <f t="shared" si="345"/>
        <v>5</v>
      </c>
      <c r="BS110" s="32" t="str">
        <f t="shared" ca="1" si="346"/>
        <v>BG</v>
      </c>
      <c r="BT110" s="32" t="str">
        <f t="shared" ref="BT110:BY110" si="403">BT59</f>
        <v>&lt;5%</v>
      </c>
      <c r="BU110" s="32" t="str">
        <f t="shared" si="403"/>
        <v>DSO</v>
      </c>
      <c r="BV110" s="32" t="str">
        <f t="shared" si="403"/>
        <v>Industrie</v>
      </c>
      <c r="BW110" s="32" t="str">
        <f t="shared" si="403"/>
        <v>50% Chemical industry (material use), glass</v>
      </c>
      <c r="BX110" s="32" t="str">
        <f t="shared" si="403"/>
        <v>Membrane for deblending - Investment</v>
      </c>
      <c r="BY110" s="32" t="str">
        <f t="shared" si="403"/>
        <v>50% Chemical industry (material use), glass-Membrane for deblending - Investment</v>
      </c>
      <c r="BZ110" s="32">
        <f t="shared" si="348"/>
        <v>0.26260311278156889</v>
      </c>
      <c r="CA110" s="32">
        <f t="shared" si="349"/>
        <v>0.24128398958806113</v>
      </c>
    </row>
    <row r="111" spans="69:79" x14ac:dyDescent="0.25">
      <c r="BQ111" s="32">
        <f t="shared" si="344"/>
        <v>3</v>
      </c>
      <c r="BR111" s="32">
        <f t="shared" si="345"/>
        <v>6</v>
      </c>
      <c r="BS111" s="32" t="str">
        <f t="shared" ca="1" si="346"/>
        <v>BG</v>
      </c>
      <c r="BT111" s="32" t="str">
        <f t="shared" ref="BT111:BY111" si="404">BT60</f>
        <v>&lt;5%</v>
      </c>
      <c r="BU111" s="32" t="str">
        <f t="shared" si="404"/>
        <v>DSO</v>
      </c>
      <c r="BV111" s="32" t="str">
        <f t="shared" si="404"/>
        <v>Industrie</v>
      </c>
      <c r="BW111" s="32" t="str">
        <f t="shared" si="404"/>
        <v>50% Chemical industry (material use), glass</v>
      </c>
      <c r="BX111" s="32" t="str">
        <f t="shared" si="404"/>
        <v>Membrane for deblending - electr. demand</v>
      </c>
      <c r="BY111" s="32" t="str">
        <f t="shared" si="404"/>
        <v>50% Chemical industry (material use), glass-Membrane for deblending - electr. demand</v>
      </c>
      <c r="BZ111" s="32">
        <f t="shared" si="348"/>
        <v>2.3004032679665434</v>
      </c>
      <c r="CA111" s="32">
        <f t="shared" si="349"/>
        <v>2.2485614348844845</v>
      </c>
    </row>
    <row r="112" spans="69:79" x14ac:dyDescent="0.25">
      <c r="BQ112" s="32">
        <f t="shared" si="344"/>
        <v>3</v>
      </c>
      <c r="BR112" s="32">
        <f t="shared" si="345"/>
        <v>7</v>
      </c>
      <c r="BS112" s="32" t="str">
        <f t="shared" ca="1" si="346"/>
        <v>BG</v>
      </c>
      <c r="BT112" s="32" t="str">
        <f t="shared" ref="BT112:BY112" si="405">BT61</f>
        <v>&lt;5%</v>
      </c>
      <c r="BU112" s="32" t="str">
        <f t="shared" si="405"/>
        <v>DSO</v>
      </c>
      <c r="BV112" s="32" t="str">
        <f t="shared" si="405"/>
        <v>Industrie</v>
      </c>
      <c r="BW112" s="32" t="str">
        <f t="shared" si="405"/>
        <v>50% Chemical industry (material use), glass</v>
      </c>
      <c r="BX112" s="32" t="str">
        <f t="shared" si="405"/>
        <v>Membrane for deblending - H2. use</v>
      </c>
      <c r="BY112" s="32" t="str">
        <f t="shared" si="405"/>
        <v>50% Chemical industry (material use), glass-Membrane for deblending - H2. use</v>
      </c>
      <c r="BZ112" s="32">
        <f t="shared" si="348"/>
        <v>2.3004032679665434</v>
      </c>
      <c r="CA112" s="32">
        <f t="shared" si="349"/>
        <v>1.2655030202749933</v>
      </c>
    </row>
    <row r="113" spans="69:79" x14ac:dyDescent="0.25">
      <c r="BQ113" s="32">
        <f t="shared" si="344"/>
        <v>3</v>
      </c>
      <c r="BR113" s="32">
        <f t="shared" si="345"/>
        <v>8</v>
      </c>
      <c r="BS113" s="32" t="str">
        <f t="shared" ca="1" si="346"/>
        <v>BG</v>
      </c>
      <c r="BT113" s="32" t="str">
        <f t="shared" ref="BT113:BY113" si="406">BT62</f>
        <v>from 5 to 10%</v>
      </c>
      <c r="BU113" s="32" t="str">
        <f t="shared" si="406"/>
        <v>TSO</v>
      </c>
      <c r="BV113" s="32" t="str">
        <f t="shared" si="406"/>
        <v>End-use</v>
      </c>
      <c r="BW113" s="32" t="str">
        <f t="shared" si="406"/>
        <v xml:space="preserve">Gas turbine for power generation (old stock) </v>
      </c>
      <c r="BX113" s="32" t="str">
        <f t="shared" si="406"/>
        <v>Membrane for deblending - Investment</v>
      </c>
      <c r="BY113" s="32" t="str">
        <f t="shared" si="406"/>
        <v>Gas turbine for power generation (old stock) -Membrane for deblending - Investment</v>
      </c>
      <c r="BZ113" s="32">
        <f t="shared" si="348"/>
        <v>0.86825457230237579</v>
      </c>
      <c r="CA113" s="32">
        <f t="shared" si="349"/>
        <v>1.3442819198790308</v>
      </c>
    </row>
    <row r="114" spans="69:79" x14ac:dyDescent="0.25">
      <c r="BQ114" s="32">
        <f t="shared" si="344"/>
        <v>3</v>
      </c>
      <c r="BR114" s="32">
        <f t="shared" si="345"/>
        <v>9</v>
      </c>
      <c r="BS114" s="32" t="str">
        <f t="shared" ca="1" si="346"/>
        <v>BG</v>
      </c>
      <c r="BT114" s="32" t="str">
        <f t="shared" ref="BT114:BY114" si="407">BT63</f>
        <v>from 5 to 10%</v>
      </c>
      <c r="BU114" s="32" t="str">
        <f t="shared" si="407"/>
        <v>TSO</v>
      </c>
      <c r="BV114" s="32" t="str">
        <f t="shared" si="407"/>
        <v>End-use</v>
      </c>
      <c r="BW114" s="32" t="str">
        <f t="shared" si="407"/>
        <v xml:space="preserve">Gas turbine for power generation (old stock) </v>
      </c>
      <c r="BX114" s="32" t="str">
        <f t="shared" si="407"/>
        <v>Membrane for deblending - electr. demand</v>
      </c>
      <c r="BY114" s="32" t="str">
        <f t="shared" si="407"/>
        <v>Gas turbine for power generation (old stock) -Membrane for deblending - electr. demand</v>
      </c>
      <c r="BZ114" s="32">
        <f t="shared" si="348"/>
        <v>4.870362441540169</v>
      </c>
      <c r="CA114" s="32">
        <f t="shared" si="349"/>
        <v>4.7606040699279415</v>
      </c>
    </row>
    <row r="115" spans="69:79" x14ac:dyDescent="0.25">
      <c r="BQ115" s="32">
        <f>IF(BR115=1,BQ114+1,BQ114)</f>
        <v>3</v>
      </c>
      <c r="BR115" s="32">
        <f>IF(BR114=MAX($A$4:$A$54),1,BR114+1)</f>
        <v>10</v>
      </c>
      <c r="BS115" s="32" t="str">
        <f t="shared" ca="1" si="346"/>
        <v>BG</v>
      </c>
      <c r="BT115" s="32" t="str">
        <f>BT64</f>
        <v>from 5 to 10%</v>
      </c>
      <c r="BU115" s="32" t="str">
        <f>BU64</f>
        <v>TSO</v>
      </c>
      <c r="BV115" s="32" t="str">
        <f>BV64</f>
        <v>End-use</v>
      </c>
      <c r="BW115" s="32" t="str">
        <f>BW64</f>
        <v xml:space="preserve">Gas turbine for power generation (old stock) </v>
      </c>
      <c r="BX115" s="32" t="str">
        <f>BX64</f>
        <v>Membrane for deblending - H2. use</v>
      </c>
      <c r="BY115" s="32" t="str">
        <f>BY64</f>
        <v>Gas turbine for power generation (old stock) -Membrane for deblending - H2. use</v>
      </c>
      <c r="BZ115" s="32">
        <f t="shared" si="348"/>
        <v>4.870362441540169</v>
      </c>
      <c r="CA115" s="32">
        <f t="shared" si="349"/>
        <v>5.3585894833571546</v>
      </c>
    </row>
    <row r="116" spans="69:79" x14ac:dyDescent="0.25">
      <c r="BQ116" s="32">
        <f t="shared" si="344"/>
        <v>3</v>
      </c>
      <c r="BR116" s="32">
        <f t="shared" si="345"/>
        <v>11</v>
      </c>
      <c r="BS116" s="32" t="str">
        <f t="shared" ca="1" si="346"/>
        <v>BG</v>
      </c>
      <c r="BT116" s="32" t="str">
        <f>BT65</f>
        <v>from 5 to 10%</v>
      </c>
      <c r="BU116" s="32" t="str">
        <f>BU65</f>
        <v>TSO</v>
      </c>
      <c r="BV116" s="32" t="str">
        <f>BV65</f>
        <v>Transmission</v>
      </c>
      <c r="BW116" s="32" t="str">
        <f>BW65</f>
        <v>Gas turbine for gas grid  - inkl. transit</v>
      </c>
      <c r="BX116" s="32" t="str">
        <f>BX65</f>
        <v>Membrane for deblending - Investment</v>
      </c>
      <c r="BY116" s="32" t="str">
        <f>BY65</f>
        <v>Gas turbine for gas grid  - inkl. transit-Membrane for deblending - Investment</v>
      </c>
      <c r="BZ116" s="32">
        <f t="shared" si="348"/>
        <v>0.22783703183777518</v>
      </c>
      <c r="CA116" s="32">
        <f t="shared" si="349"/>
        <v>0.86508680108962333</v>
      </c>
    </row>
    <row r="117" spans="69:79" x14ac:dyDescent="0.25">
      <c r="BQ117" s="32">
        <f t="shared" si="344"/>
        <v>3</v>
      </c>
      <c r="BR117" s="32">
        <f t="shared" si="345"/>
        <v>12</v>
      </c>
      <c r="BS117" s="32" t="str">
        <f t="shared" ca="1" si="346"/>
        <v>BG</v>
      </c>
      <c r="BT117" s="32" t="str">
        <f>BT66</f>
        <v>from 5 to 10%</v>
      </c>
      <c r="BU117" s="32" t="str">
        <f>BU66</f>
        <v>TSO</v>
      </c>
      <c r="BV117" s="32" t="str">
        <f>BV66</f>
        <v>Transmission</v>
      </c>
      <c r="BW117" s="32" t="str">
        <f>BW66</f>
        <v>Gas turbine for gas grid  - inkl. transit</v>
      </c>
      <c r="BX117" s="32" t="str">
        <f>BX66</f>
        <v>Membrane for deblending - electr. demand</v>
      </c>
      <c r="BY117" s="32" t="str">
        <f>BY66</f>
        <v>Gas turbine for gas grid  - inkl. transit-Membrane for deblending - electr. demand</v>
      </c>
      <c r="BZ117" s="32">
        <f t="shared" si="348"/>
        <v>0.13787469514484463</v>
      </c>
      <c r="CA117" s="32">
        <f t="shared" si="349"/>
        <v>0.13997430979172043</v>
      </c>
    </row>
    <row r="118" spans="69:79" x14ac:dyDescent="0.25">
      <c r="BQ118" s="32">
        <f t="shared" si="344"/>
        <v>3</v>
      </c>
      <c r="BR118" s="32">
        <f t="shared" si="345"/>
        <v>13</v>
      </c>
      <c r="BS118" s="32" t="str">
        <f t="shared" ca="1" si="346"/>
        <v>BG</v>
      </c>
      <c r="BT118" s="32" t="str">
        <f>BT67</f>
        <v>from 5 to 10%</v>
      </c>
      <c r="BU118" s="32" t="str">
        <f>BU67</f>
        <v>TSO</v>
      </c>
      <c r="BV118" s="32" t="str">
        <f>BV67</f>
        <v>Transmission</v>
      </c>
      <c r="BW118" s="32" t="str">
        <f>BW67</f>
        <v>Gas turbine for gas grid  - inkl. transit</v>
      </c>
      <c r="BX118" s="32" t="str">
        <f>BX67</f>
        <v>Membrane for deblending - H2. use</v>
      </c>
      <c r="BY118" s="32" t="str">
        <f>BY67</f>
        <v>Gas turbine for gas grid  - inkl. transit-Membrane for deblending - H2. use</v>
      </c>
      <c r="BZ118" s="32">
        <f t="shared" si="348"/>
        <v>0.13787469514484463</v>
      </c>
      <c r="CA118" s="32">
        <f t="shared" si="349"/>
        <v>0.15169587485374103</v>
      </c>
    </row>
    <row r="119" spans="69:79" x14ac:dyDescent="0.25">
      <c r="BQ119" s="32">
        <f t="shared" si="344"/>
        <v>3</v>
      </c>
      <c r="BR119" s="32">
        <f t="shared" si="345"/>
        <v>14</v>
      </c>
      <c r="BS119" s="32" t="str">
        <f t="shared" ca="1" si="346"/>
        <v>BG</v>
      </c>
      <c r="BT119" s="32" t="str">
        <f>BT68</f>
        <v>from 5 to 10%</v>
      </c>
      <c r="BU119" s="32" t="str">
        <f>BU68</f>
        <v>TSO</v>
      </c>
      <c r="BV119" s="32" t="str">
        <f>BV68</f>
        <v>Storage</v>
      </c>
      <c r="BW119" s="32" t="str">
        <f>BW68</f>
        <v>Gas turbine for storage (cavern + porous)</v>
      </c>
      <c r="BX119" s="32" t="str">
        <f>BX68</f>
        <v>Membrane for deblending - Investment</v>
      </c>
      <c r="BY119" s="32" t="str">
        <f>BY68</f>
        <v>Gas turbine for storage (cavern + porous)-Membrane for deblending - Investment</v>
      </c>
      <c r="BZ119" s="32">
        <f t="shared" si="348"/>
        <v>5.9714421703950492E-2</v>
      </c>
      <c r="CA119" s="32">
        <f t="shared" si="349"/>
        <v>0.22673293113987289</v>
      </c>
    </row>
    <row r="120" spans="69:79" x14ac:dyDescent="0.25">
      <c r="BQ120" s="32">
        <f t="shared" ref="BQ120:BQ183" si="408">IF(BR120=1,BQ119+1,BQ119)</f>
        <v>3</v>
      </c>
      <c r="BR120" s="32">
        <f t="shared" ref="BR120:BR183" si="409">IF(BR119=MAX($A$4:$A$54),1,BR119+1)</f>
        <v>15</v>
      </c>
      <c r="BS120" s="32" t="str">
        <f t="shared" ref="BS120:BS183" ca="1" si="410">OFFSET($AK$3,0,BQ120-1)</f>
        <v>BG</v>
      </c>
      <c r="BT120" s="32" t="str">
        <f>BT69</f>
        <v>from 5 to 10%</v>
      </c>
      <c r="BU120" s="32" t="str">
        <f>BU69</f>
        <v>TSO</v>
      </c>
      <c r="BV120" s="32" t="str">
        <f>BV69</f>
        <v>Storage</v>
      </c>
      <c r="BW120" s="32" t="str">
        <f>BW69</f>
        <v>Gas turbine for storage (cavern + porous)</v>
      </c>
      <c r="BX120" s="32" t="str">
        <f>BX69</f>
        <v>Membrane for deblending - electr. demand</v>
      </c>
      <c r="BY120" s="32" t="str">
        <f>BY69</f>
        <v>Gas turbine for storage (cavern + porous)-Membrane for deblending - electr. demand</v>
      </c>
      <c r="BZ120" s="32">
        <f t="shared" ref="BZ120:BZ183" si="411">INDEX($I$4:$AI$54,$BR120,$BQ120)</f>
        <v>6.6684816753926679E-2</v>
      </c>
      <c r="CA120" s="32">
        <f t="shared" ref="CA120:CA183" si="412">INDEX($AK$4:$BK$54,$BR120,$BQ120)</f>
        <v>6.7700321577590539E-2</v>
      </c>
    </row>
    <row r="121" spans="69:79" x14ac:dyDescent="0.25">
      <c r="BQ121" s="32">
        <f t="shared" si="408"/>
        <v>3</v>
      </c>
      <c r="BR121" s="32">
        <f t="shared" si="409"/>
        <v>16</v>
      </c>
      <c r="BS121" s="32" t="str">
        <f t="shared" ca="1" si="410"/>
        <v>BG</v>
      </c>
      <c r="BT121" s="32" t="str">
        <f>BT70</f>
        <v>from 5 to 10%</v>
      </c>
      <c r="BU121" s="32" t="str">
        <f>BU70</f>
        <v>TSO</v>
      </c>
      <c r="BV121" s="32" t="str">
        <f>BV70</f>
        <v>Storage</v>
      </c>
      <c r="BW121" s="32" t="str">
        <f>BW70</f>
        <v>Gas turbine for storage (cavern + porous)</v>
      </c>
      <c r="BX121" s="32" t="str">
        <f>BX70</f>
        <v>Membrane for deblending - H2. use</v>
      </c>
      <c r="BY121" s="32" t="str">
        <f>BY70</f>
        <v>Gas turbine for storage (cavern + porous)-Membrane for deblending - H2. use</v>
      </c>
      <c r="BZ121" s="32">
        <f t="shared" si="411"/>
        <v>6.6684816753926679E-2</v>
      </c>
      <c r="CA121" s="32">
        <f t="shared" si="412"/>
        <v>7.3369602785493912E-2</v>
      </c>
    </row>
    <row r="122" spans="69:79" x14ac:dyDescent="0.25">
      <c r="BQ122" s="32">
        <f t="shared" si="408"/>
        <v>3</v>
      </c>
      <c r="BR122" s="32">
        <f t="shared" si="409"/>
        <v>17</v>
      </c>
      <c r="BS122" s="32" t="str">
        <f t="shared" ca="1" si="410"/>
        <v>BG</v>
      </c>
      <c r="BT122" s="32" t="str">
        <f>BT71</f>
        <v>from 5 to 10%</v>
      </c>
      <c r="BU122" s="32" t="str">
        <f>BU71</f>
        <v>TSO</v>
      </c>
      <c r="BV122" s="32" t="str">
        <f>BV71</f>
        <v>Industrie</v>
      </c>
      <c r="BW122" s="32" t="str">
        <f>BW71</f>
        <v>50% industrial high temperature application (&gt;500°C without glass)</v>
      </c>
      <c r="BX122" s="32" t="str">
        <f>BX71</f>
        <v>Calorific value adjustment - Investment</v>
      </c>
      <c r="BY122" s="32" t="str">
        <f>BY71</f>
        <v>50% industrial high temperature application (&gt;500°C without glass)-Calorific value adjustment - Investment</v>
      </c>
      <c r="BZ122" s="32">
        <f t="shared" si="411"/>
        <v>0.3209324780634828</v>
      </c>
      <c r="CA122" s="32">
        <f t="shared" si="412"/>
        <v>1.7441035879618987</v>
      </c>
    </row>
    <row r="123" spans="69:79" x14ac:dyDescent="0.25">
      <c r="BQ123" s="32">
        <f t="shared" si="408"/>
        <v>3</v>
      </c>
      <c r="BR123" s="32">
        <f t="shared" si="409"/>
        <v>18</v>
      </c>
      <c r="BS123" s="32" t="str">
        <f t="shared" ca="1" si="410"/>
        <v>BG</v>
      </c>
      <c r="BT123" s="32" t="str">
        <f>BT72</f>
        <v>from 5 to 10%</v>
      </c>
      <c r="BU123" s="32" t="str">
        <f>BU72</f>
        <v>TSO</v>
      </c>
      <c r="BV123" s="32" t="str">
        <f>BV72</f>
        <v>Industrie</v>
      </c>
      <c r="BW123" s="32" t="str">
        <f>BW72</f>
        <v>50% industrial high temperature application (&gt;500°C without glass)</v>
      </c>
      <c r="BX123" s="32" t="str">
        <f>BX72</f>
        <v xml:space="preserve">Calorific value adjustment - LPG demand </v>
      </c>
      <c r="BY123" s="32" t="str">
        <f>BY72</f>
        <v xml:space="preserve">50% industrial high temperature application (&gt;500°C without glass)-Calorific value adjustment - LPG demand </v>
      </c>
      <c r="BZ123" s="32">
        <f t="shared" si="411"/>
        <v>2.8113685078361095</v>
      </c>
      <c r="CA123" s="32">
        <f t="shared" si="412"/>
        <v>14.817865632858176</v>
      </c>
    </row>
    <row r="124" spans="69:79" x14ac:dyDescent="0.25">
      <c r="BQ124" s="32">
        <f t="shared" si="408"/>
        <v>3</v>
      </c>
      <c r="BR124" s="32">
        <f t="shared" si="409"/>
        <v>19</v>
      </c>
      <c r="BS124" s="32" t="str">
        <f t="shared" ca="1" si="410"/>
        <v>BG</v>
      </c>
      <c r="BT124" s="32" t="str">
        <f>BT73</f>
        <v>from 5 to 10%</v>
      </c>
      <c r="BU124" s="32" t="str">
        <f>BU73</f>
        <v>TSO</v>
      </c>
      <c r="BV124" s="32" t="str">
        <f>BV73</f>
        <v>Transmission</v>
      </c>
      <c r="BW124" s="32" t="str">
        <f>BW73</f>
        <v>Instalation of higher gas turbine capacities for compressors - inkl. transit and storage</v>
      </c>
      <c r="BX124" s="32" t="str">
        <f>BX73</f>
        <v>Investment +30% of excisting capacity</v>
      </c>
      <c r="BY124" s="32" t="str">
        <f>BY73</f>
        <v>Instalation of higher gas turbine capacities for compressors - inkl. transit and storage-Investment +30% of excisting capacity</v>
      </c>
      <c r="BZ124" s="32">
        <f t="shared" si="411"/>
        <v>2.846759390063084E-2</v>
      </c>
      <c r="CA124" s="32">
        <f t="shared" si="412"/>
        <v>4.3565393698367227</v>
      </c>
    </row>
    <row r="125" spans="69:79" x14ac:dyDescent="0.25">
      <c r="BQ125" s="32">
        <f t="shared" si="408"/>
        <v>3</v>
      </c>
      <c r="BR125" s="32">
        <f t="shared" si="409"/>
        <v>20</v>
      </c>
      <c r="BS125" s="32" t="str">
        <f t="shared" ca="1" si="410"/>
        <v>BG</v>
      </c>
      <c r="BT125" s="32" t="str">
        <f>BT74</f>
        <v>from 5 to 10%</v>
      </c>
      <c r="BU125" s="32" t="str">
        <f>BU74</f>
        <v>TSO</v>
      </c>
      <c r="BV125" s="32" t="str">
        <f>BV74</f>
        <v>Transmission</v>
      </c>
      <c r="BW125" s="32" t="str">
        <f>BW74</f>
        <v>Instalation of higher gas turbine capacities for compressors - inkl. transit and storage</v>
      </c>
      <c r="BX125" s="32" t="str">
        <f>BX74</f>
        <v>Gas demand +30% of excisting transport losses</v>
      </c>
      <c r="BY125" s="32" t="str">
        <f>BY74</f>
        <v>Instalation of higher gas turbine capacities for compressors - inkl. transit and storage-Gas demand +30% of excisting transport losses</v>
      </c>
      <c r="BZ125" s="32">
        <f t="shared" si="411"/>
        <v>6.1367853569631398E-2</v>
      </c>
      <c r="CA125" s="32">
        <f t="shared" si="412"/>
        <v>1.7198271881836633</v>
      </c>
    </row>
    <row r="126" spans="69:79" x14ac:dyDescent="0.25">
      <c r="BQ126" s="32">
        <f t="shared" si="408"/>
        <v>3</v>
      </c>
      <c r="BR126" s="32">
        <f t="shared" si="409"/>
        <v>21</v>
      </c>
      <c r="BS126" s="32" t="str">
        <f t="shared" ca="1" si="410"/>
        <v>BG</v>
      </c>
      <c r="BT126" s="32" t="str">
        <f>BT75</f>
        <v>from 5 to 10%</v>
      </c>
      <c r="BU126" s="32" t="str">
        <f>BU75</f>
        <v>TSO</v>
      </c>
      <c r="BV126" s="32" t="str">
        <f>BV75</f>
        <v>Storage</v>
      </c>
      <c r="BW126" s="32" t="str">
        <f>BW75</f>
        <v>Gas pressure regulator storage withdrawal</v>
      </c>
      <c r="BX126" s="32" t="str">
        <f>BX75</f>
        <v xml:space="preserve">  +3% less energy required</v>
      </c>
      <c r="BY126" s="32" t="str">
        <f>BY75</f>
        <v>Gas pressure regulator storage withdrawal-  +3% less energy required</v>
      </c>
      <c r="BZ126" s="32">
        <f t="shared" si="411"/>
        <v>2.9479931962203706E-4</v>
      </c>
      <c r="CA126" s="32">
        <f t="shared" si="412"/>
        <v>-8.2617177472037555E-3</v>
      </c>
    </row>
    <row r="127" spans="69:79" x14ac:dyDescent="0.25">
      <c r="BQ127" s="32">
        <f t="shared" si="408"/>
        <v>3</v>
      </c>
      <c r="BR127" s="32">
        <f t="shared" si="409"/>
        <v>22</v>
      </c>
      <c r="BS127" s="32" t="str">
        <f t="shared" ca="1" si="410"/>
        <v>BG</v>
      </c>
      <c r="BT127" s="32" t="str">
        <f>BT76</f>
        <v>from 5 to 10%</v>
      </c>
      <c r="BU127" s="32" t="str">
        <f>BU76</f>
        <v>TSO</v>
      </c>
      <c r="BV127" s="32" t="str">
        <f>BV76</f>
        <v>Storage</v>
      </c>
      <c r="BW127" s="32" t="str">
        <f>BW76</f>
        <v>H2 losses by drying</v>
      </c>
      <c r="BX127" s="32" t="str">
        <f>BX76</f>
        <v xml:space="preserve">  5% of H2</v>
      </c>
      <c r="BY127" s="32" t="str">
        <f>BY76</f>
        <v>H2 losses by drying-  5% of H2</v>
      </c>
      <c r="BZ127" s="32">
        <f t="shared" si="411"/>
        <v>2.5006806282722512E-2</v>
      </c>
      <c r="CA127" s="32">
        <f t="shared" si="412"/>
        <v>1.2503403141361256</v>
      </c>
    </row>
    <row r="128" spans="69:79" x14ac:dyDescent="0.25">
      <c r="BQ128" s="32">
        <f t="shared" si="408"/>
        <v>3</v>
      </c>
      <c r="BR128" s="32">
        <f t="shared" si="409"/>
        <v>23</v>
      </c>
      <c r="BS128" s="32" t="str">
        <f t="shared" ca="1" si="410"/>
        <v>BG</v>
      </c>
      <c r="BT128" s="32" t="str">
        <f>BT77</f>
        <v>from 5 to 10%</v>
      </c>
      <c r="BU128" s="32" t="str">
        <f>BU77</f>
        <v>TSO</v>
      </c>
      <c r="BV128" s="32" t="str">
        <f>BV77</f>
        <v>Transmission</v>
      </c>
      <c r="BW128" s="32" t="str">
        <f>BW77</f>
        <v>Gas pressure regulator &gt;40 to 16bar</v>
      </c>
      <c r="BX128" s="32" t="str">
        <f>BX77</f>
        <v xml:space="preserve">  +3% less energy required</v>
      </c>
      <c r="BY128" s="32" t="str">
        <f>BY77</f>
        <v>Gas pressure regulator &gt;40 to 16bar-  +3% less energy required</v>
      </c>
      <c r="BZ128" s="32">
        <f t="shared" si="411"/>
        <v>1.0581146161971261E-3</v>
      </c>
      <c r="CA128" s="32">
        <f t="shared" si="412"/>
        <v>-2.9653543008238373E-2</v>
      </c>
    </row>
    <row r="129" spans="69:79" x14ac:dyDescent="0.25">
      <c r="BQ129" s="32">
        <f t="shared" si="408"/>
        <v>3</v>
      </c>
      <c r="BR129" s="32">
        <f t="shared" si="409"/>
        <v>24</v>
      </c>
      <c r="BS129" s="32" t="str">
        <f t="shared" ca="1" si="410"/>
        <v>BG</v>
      </c>
      <c r="BT129" s="32" t="str">
        <f>BT78</f>
        <v>from 5 to 10%</v>
      </c>
      <c r="BU129" s="32" t="str">
        <f>BU78</f>
        <v>DSO</v>
      </c>
      <c r="BV129" s="32" t="str">
        <f>BV78</f>
        <v>Industrie</v>
      </c>
      <c r="BW129" s="32" t="str">
        <f>BW78</f>
        <v>50% industrial high temperature application (&gt;500°C without glass)</v>
      </c>
      <c r="BX129" s="32" t="str">
        <f>BX78</f>
        <v>Calorific value adjustment - Investment</v>
      </c>
      <c r="BY129" s="32" t="str">
        <f>BY78</f>
        <v>50% industrial high temperature application (&gt;500°C without glass)-Calorific value adjustment - Investment</v>
      </c>
      <c r="BZ129" s="32">
        <f t="shared" si="411"/>
        <v>0.3209324780634828</v>
      </c>
      <c r="CA129" s="32">
        <f t="shared" si="412"/>
        <v>1.7441035879618987</v>
      </c>
    </row>
    <row r="130" spans="69:79" x14ac:dyDescent="0.25">
      <c r="BQ130" s="32">
        <f t="shared" si="408"/>
        <v>3</v>
      </c>
      <c r="BR130" s="32">
        <f t="shared" si="409"/>
        <v>25</v>
      </c>
      <c r="BS130" s="32" t="str">
        <f t="shared" ca="1" si="410"/>
        <v>BG</v>
      </c>
      <c r="BT130" s="32" t="str">
        <f>BT79</f>
        <v>from 5 to 10%</v>
      </c>
      <c r="BU130" s="32" t="str">
        <f>BU79</f>
        <v>DSO</v>
      </c>
      <c r="BV130" s="32" t="str">
        <f>BV79</f>
        <v>Industrie</v>
      </c>
      <c r="BW130" s="32" t="str">
        <f>BW79</f>
        <v>50% industrial high temperature application (&gt;500°C without glass)</v>
      </c>
      <c r="BX130" s="32" t="str">
        <f>BX79</f>
        <v xml:space="preserve">Calorific value adjustment - LPG demand </v>
      </c>
      <c r="BY130" s="32" t="str">
        <f>BY79</f>
        <v xml:space="preserve">50% industrial high temperature application (&gt;500°C without glass)-Calorific value adjustment - LPG demand </v>
      </c>
      <c r="BZ130" s="32">
        <f t="shared" si="411"/>
        <v>2.8113685078361095</v>
      </c>
      <c r="CA130" s="32">
        <f t="shared" si="412"/>
        <v>14.817865632858176</v>
      </c>
    </row>
    <row r="131" spans="69:79" x14ac:dyDescent="0.25">
      <c r="BQ131" s="32">
        <f t="shared" si="408"/>
        <v>3</v>
      </c>
      <c r="BR131" s="32">
        <f t="shared" si="409"/>
        <v>26</v>
      </c>
      <c r="BS131" s="32" t="str">
        <f t="shared" ca="1" si="410"/>
        <v>BG</v>
      </c>
      <c r="BT131" s="32" t="str">
        <f>BT80</f>
        <v>from 5 to 10%</v>
      </c>
      <c r="BU131" s="32" t="str">
        <f>BU80</f>
        <v>TSO</v>
      </c>
      <c r="BV131" s="32" t="str">
        <f>BV80</f>
        <v>Transmission</v>
      </c>
      <c r="BW131" s="32" t="str">
        <f>BW80</f>
        <v>gas chromatographs (GC)</v>
      </c>
      <c r="BX131" s="32" t="str">
        <f>BX80</f>
        <v>Adaptation - Exchange helium</v>
      </c>
      <c r="BY131" s="32" t="str">
        <f>BY80</f>
        <v>gas chromatographs (GC)-Adaptation - Exchange helium</v>
      </c>
      <c r="BZ131" s="32">
        <f t="shared" si="411"/>
        <v>4.1519480519480519E-2</v>
      </c>
      <c r="CA131" s="32">
        <f t="shared" si="412"/>
        <v>0.32784721732800015</v>
      </c>
    </row>
    <row r="132" spans="69:79" x14ac:dyDescent="0.25">
      <c r="BQ132" s="32">
        <f t="shared" si="408"/>
        <v>3</v>
      </c>
      <c r="BR132" s="32">
        <f t="shared" si="409"/>
        <v>27</v>
      </c>
      <c r="BS132" s="32" t="str">
        <f t="shared" ca="1" si="410"/>
        <v>BG</v>
      </c>
      <c r="BT132" s="32" t="str">
        <f>BT81</f>
        <v>from 5 to 10%</v>
      </c>
      <c r="BU132" s="32" t="str">
        <f>BU81</f>
        <v>DSO</v>
      </c>
      <c r="BV132" s="32" t="str">
        <f>BV81</f>
        <v>Industrie</v>
      </c>
      <c r="BW132" s="32" t="str">
        <f>BW81</f>
        <v>Chemical industry (material use), glass</v>
      </c>
      <c r="BX132" s="32" t="str">
        <f>BX81</f>
        <v>Membrane for deblending - Investment</v>
      </c>
      <c r="BY132" s="32" t="str">
        <f>BY81</f>
        <v>Chemical industry (material use), glass-Membrane for deblending - Investment</v>
      </c>
      <c r="BZ132" s="32">
        <f t="shared" si="411"/>
        <v>0.52520622556313779</v>
      </c>
      <c r="CA132" s="32">
        <f t="shared" si="412"/>
        <v>0.33058665974532525</v>
      </c>
    </row>
    <row r="133" spans="69:79" x14ac:dyDescent="0.25">
      <c r="BQ133" s="32">
        <f t="shared" si="408"/>
        <v>3</v>
      </c>
      <c r="BR133" s="32">
        <f t="shared" si="409"/>
        <v>28</v>
      </c>
      <c r="BS133" s="32" t="str">
        <f t="shared" ca="1" si="410"/>
        <v>BG</v>
      </c>
      <c r="BT133" s="32" t="str">
        <f>BT82</f>
        <v>from 5 to 10%</v>
      </c>
      <c r="BU133" s="32" t="str">
        <f>BU82</f>
        <v>DSO</v>
      </c>
      <c r="BV133" s="32" t="str">
        <f>BV82</f>
        <v>Industrie</v>
      </c>
      <c r="BW133" s="32" t="str">
        <f>BW82</f>
        <v>Chemical industry (material use), glass</v>
      </c>
      <c r="BX133" s="32" t="str">
        <f>BX82</f>
        <v>Membrane for deblending - H2. use</v>
      </c>
      <c r="BY133" s="32" t="str">
        <f>BY82</f>
        <v>Chemical industry (material use), glass-Membrane for deblending - H2. use</v>
      </c>
      <c r="BZ133" s="32">
        <f t="shared" si="411"/>
        <v>4.6008065359330867</v>
      </c>
      <c r="CA133" s="32">
        <f t="shared" si="412"/>
        <v>2.5310060405499866</v>
      </c>
    </row>
    <row r="134" spans="69:79" x14ac:dyDescent="0.25">
      <c r="BQ134" s="32">
        <f t="shared" si="408"/>
        <v>3</v>
      </c>
      <c r="BR134" s="32">
        <f t="shared" si="409"/>
        <v>29</v>
      </c>
      <c r="BS134" s="32" t="str">
        <f t="shared" ca="1" si="410"/>
        <v>BG</v>
      </c>
      <c r="BT134" s="32" t="str">
        <f>BT83</f>
        <v>from 10 to 20%</v>
      </c>
      <c r="BU134" s="32" t="str">
        <f>BU83</f>
        <v>TSO</v>
      </c>
      <c r="BV134" s="32" t="str">
        <f>BV83</f>
        <v>Transmission</v>
      </c>
      <c r="BW134" s="32" t="str">
        <f>BW83</f>
        <v>compresor gas grid</v>
      </c>
      <c r="BX134" s="32" t="str">
        <f>BX83</f>
        <v>Component exchange - 50% Investment</v>
      </c>
      <c r="BY134" s="32" t="str">
        <f>BY83</f>
        <v>compresor gas grid-Component exchange - 50% Investment</v>
      </c>
      <c r="BZ134" s="32">
        <f t="shared" si="411"/>
        <v>7.5186220506465812E-2</v>
      </c>
      <c r="CA134" s="32">
        <f t="shared" si="412"/>
        <v>6.784999059593285</v>
      </c>
    </row>
    <row r="135" spans="69:79" x14ac:dyDescent="0.25">
      <c r="BQ135" s="32">
        <f t="shared" si="408"/>
        <v>3</v>
      </c>
      <c r="BR135" s="32">
        <f t="shared" si="409"/>
        <v>30</v>
      </c>
      <c r="BS135" s="32" t="str">
        <f t="shared" ca="1" si="410"/>
        <v>BG</v>
      </c>
      <c r="BT135" s="32" t="str">
        <f>BT84</f>
        <v>from 10 to 20%</v>
      </c>
      <c r="BU135" s="32" t="str">
        <f>BU84</f>
        <v>TSO</v>
      </c>
      <c r="BV135" s="32" t="str">
        <f>BV84</f>
        <v>Storage</v>
      </c>
      <c r="BW135" s="32" t="str">
        <f>BW84</f>
        <v>compresor storage (cavern + porous)</v>
      </c>
      <c r="BX135" s="32" t="str">
        <f>BX84</f>
        <v>Component exchange - 50% Investment</v>
      </c>
      <c r="BY135" s="32" t="str">
        <f>BY84</f>
        <v>compresor storage (cavern + porous)-Component exchange - 50% Investment</v>
      </c>
      <c r="BZ135" s="32">
        <f t="shared" si="411"/>
        <v>1.9705759162303663E-2</v>
      </c>
      <c r="CA135" s="32">
        <f t="shared" si="412"/>
        <v>1.7782986893629529</v>
      </c>
    </row>
    <row r="136" spans="69:79" x14ac:dyDescent="0.25">
      <c r="BQ136" s="32">
        <f t="shared" si="408"/>
        <v>3</v>
      </c>
      <c r="BR136" s="32">
        <f t="shared" si="409"/>
        <v>31</v>
      </c>
      <c r="BS136" s="32" t="str">
        <f t="shared" ca="1" si="410"/>
        <v>BG</v>
      </c>
      <c r="BT136" s="32" t="str">
        <f>BT85</f>
        <v>from 10 to 20%</v>
      </c>
      <c r="BU136" s="32" t="str">
        <f>BU85</f>
        <v>TSO</v>
      </c>
      <c r="BV136" s="32" t="str">
        <f>BV85</f>
        <v>Transmission</v>
      </c>
      <c r="BW136" s="32" t="str">
        <f>BW85</f>
        <v>Instalation of higher gas turbine capacities for compressors - inkl. transit and storage</v>
      </c>
      <c r="BX136" s="32" t="str">
        <f>BX85</f>
        <v>Investment +40% of excisting capacity</v>
      </c>
      <c r="BY136" s="32" t="str">
        <f>BY85</f>
        <v>Instalation of higher gas turbine capacities for compressors - inkl. transit and storage-Investment +40% of excisting capacity</v>
      </c>
      <c r="BZ136" s="32">
        <f t="shared" si="411"/>
        <v>3.7956791867507791E-2</v>
      </c>
      <c r="CA136" s="32">
        <f t="shared" si="412"/>
        <v>5.8087191597822985</v>
      </c>
    </row>
    <row r="137" spans="69:79" x14ac:dyDescent="0.25">
      <c r="BQ137" s="32">
        <f t="shared" si="408"/>
        <v>3</v>
      </c>
      <c r="BR137" s="32">
        <f t="shared" si="409"/>
        <v>32</v>
      </c>
      <c r="BS137" s="32" t="str">
        <f t="shared" ca="1" si="410"/>
        <v>BG</v>
      </c>
      <c r="BT137" s="32" t="str">
        <f>BT86</f>
        <v>from 10 to 20%</v>
      </c>
      <c r="BU137" s="32" t="str">
        <f>BU86</f>
        <v>TSO</v>
      </c>
      <c r="BV137" s="32" t="str">
        <f>BV86</f>
        <v>Transmission</v>
      </c>
      <c r="BW137" s="32" t="str">
        <f>BW86</f>
        <v>Instalation of higher gas turbine capacities for compressors - inkl. transit and storage</v>
      </c>
      <c r="BX137" s="32" t="str">
        <f>BX86</f>
        <v>Gas demand +40% of excisting transport losses</v>
      </c>
      <c r="BY137" s="32" t="str">
        <f>BY86</f>
        <v>Instalation of higher gas turbine capacities for compressors - inkl. transit and storage-Gas demand +40% of excisting transport losses</v>
      </c>
      <c r="BZ137" s="32">
        <f t="shared" si="411"/>
        <v>8.1823804759508525E-2</v>
      </c>
      <c r="CA137" s="32">
        <f t="shared" si="412"/>
        <v>2.2931029175782176</v>
      </c>
    </row>
    <row r="138" spans="69:79" x14ac:dyDescent="0.25">
      <c r="BQ138" s="32">
        <f t="shared" si="408"/>
        <v>3</v>
      </c>
      <c r="BR138" s="32">
        <f t="shared" si="409"/>
        <v>33</v>
      </c>
      <c r="BS138" s="32" t="str">
        <f t="shared" ca="1" si="410"/>
        <v>BG</v>
      </c>
      <c r="BT138" s="32" t="str">
        <f>BT87</f>
        <v>from 10 to 20%</v>
      </c>
      <c r="BU138" s="32" t="str">
        <f>BU87</f>
        <v>TSO</v>
      </c>
      <c r="BV138" s="32" t="str">
        <f>BV87</f>
        <v>Transmission</v>
      </c>
      <c r="BW138" s="32" t="str">
        <f>BW87</f>
        <v>gas chromatographs (GC)</v>
      </c>
      <c r="BX138" s="32" t="str">
        <f>BX87</f>
        <v>Adaptation - Exchange helium</v>
      </c>
      <c r="BY138" s="32" t="str">
        <f>BY87</f>
        <v>gas chromatographs (GC)-Adaptation - Exchange helium</v>
      </c>
      <c r="BZ138" s="32">
        <f t="shared" si="411"/>
        <v>4.1519480519480519E-2</v>
      </c>
      <c r="CA138" s="32">
        <f t="shared" si="412"/>
        <v>0</v>
      </c>
    </row>
    <row r="139" spans="69:79" x14ac:dyDescent="0.25">
      <c r="BQ139" s="32">
        <f t="shared" si="408"/>
        <v>3</v>
      </c>
      <c r="BR139" s="32">
        <f t="shared" si="409"/>
        <v>34</v>
      </c>
      <c r="BS139" s="32" t="str">
        <f t="shared" ca="1" si="410"/>
        <v>BG</v>
      </c>
      <c r="BT139" s="32" t="str">
        <f>BT88</f>
        <v>from 10 to 20%</v>
      </c>
      <c r="BU139" s="32" t="str">
        <f>BU88</f>
        <v>DSO</v>
      </c>
      <c r="BV139" s="32" t="str">
        <f>BV88</f>
        <v>End-use</v>
      </c>
      <c r="BW139" s="32" t="str">
        <f>BW88</f>
        <v>CHP for power generation</v>
      </c>
      <c r="BX139" s="32" t="str">
        <f>BX88</f>
        <v>Membrane for deblending - Investment</v>
      </c>
      <c r="BY139" s="32" t="str">
        <f>BY88</f>
        <v>CHP for power generation-Membrane for deblending - Investment</v>
      </c>
      <c r="BZ139" s="32">
        <f t="shared" si="411"/>
        <v>0.7659157128293731</v>
      </c>
      <c r="CA139" s="32">
        <f t="shared" si="412"/>
        <v>1.9167596214127705</v>
      </c>
    </row>
    <row r="140" spans="69:79" x14ac:dyDescent="0.25">
      <c r="BQ140" s="32">
        <f t="shared" si="408"/>
        <v>3</v>
      </c>
      <c r="BR140" s="32">
        <f t="shared" si="409"/>
        <v>35</v>
      </c>
      <c r="BS140" s="32" t="str">
        <f t="shared" ca="1" si="410"/>
        <v>BG</v>
      </c>
      <c r="BT140" s="32" t="str">
        <f>BT89</f>
        <v>from 10 to 20%</v>
      </c>
      <c r="BU140" s="32" t="str">
        <f>BU89</f>
        <v>DSO</v>
      </c>
      <c r="BV140" s="32" t="str">
        <f>BV89</f>
        <v>End-use</v>
      </c>
      <c r="BW140" s="32" t="str">
        <f>BW89</f>
        <v>CHP for power generation</v>
      </c>
      <c r="BX140" s="32" t="str">
        <f>BX89</f>
        <v>Membrane for deblending - electr. demand</v>
      </c>
      <c r="BY140" s="32" t="str">
        <f>BY89</f>
        <v>CHP for power generation-Membrane for deblending - electr. demand</v>
      </c>
      <c r="BZ140" s="32">
        <f t="shared" si="411"/>
        <v>4.8326110579813699</v>
      </c>
      <c r="CA140" s="32">
        <f t="shared" si="412"/>
        <v>4.7237034506470081</v>
      </c>
    </row>
    <row r="141" spans="69:79" x14ac:dyDescent="0.25">
      <c r="BQ141" s="32">
        <f t="shared" si="408"/>
        <v>3</v>
      </c>
      <c r="BR141" s="32">
        <f t="shared" si="409"/>
        <v>36</v>
      </c>
      <c r="BS141" s="32" t="str">
        <f t="shared" ca="1" si="410"/>
        <v>BG</v>
      </c>
      <c r="BT141" s="32" t="str">
        <f>BT90</f>
        <v>from 10 to 20%</v>
      </c>
      <c r="BU141" s="32" t="str">
        <f>BU90</f>
        <v>DSO</v>
      </c>
      <c r="BV141" s="32" t="str">
        <f>BV90</f>
        <v>End-use</v>
      </c>
      <c r="BW141" s="32" t="str">
        <f>BW90</f>
        <v>CHP for power generation</v>
      </c>
      <c r="BX141" s="32" t="str">
        <f>BX90</f>
        <v>Membrane for deblending - H2. use</v>
      </c>
      <c r="BY141" s="32" t="str">
        <f>BY90</f>
        <v>CHP for power generation-Membrane for deblending - H2. use</v>
      </c>
      <c r="BZ141" s="32">
        <f t="shared" si="411"/>
        <v>4.8326110579813699</v>
      </c>
      <c r="CA141" s="32">
        <f t="shared" si="412"/>
        <v>10.634107462550693</v>
      </c>
    </row>
    <row r="142" spans="69:79" x14ac:dyDescent="0.25">
      <c r="BQ142" s="32">
        <f t="shared" si="408"/>
        <v>3</v>
      </c>
      <c r="BR142" s="32">
        <f t="shared" si="409"/>
        <v>37</v>
      </c>
      <c r="BS142" s="32" t="str">
        <f t="shared" ca="1" si="410"/>
        <v>BG</v>
      </c>
      <c r="BT142" s="32" t="str">
        <f>BT91</f>
        <v>from 10 to 20%</v>
      </c>
      <c r="BU142" s="32" t="str">
        <f>BU91</f>
        <v>TSO</v>
      </c>
      <c r="BV142" s="32" t="str">
        <f>BV91</f>
        <v>Storage</v>
      </c>
      <c r="BW142" s="32" t="str">
        <f>BW91</f>
        <v>Gas pressure regulator storage withdrawal</v>
      </c>
      <c r="BX142" s="32" t="str">
        <f>BX91</f>
        <v xml:space="preserve">  +5% less energy required</v>
      </c>
      <c r="BY142" s="32" t="str">
        <f>BY91</f>
        <v>Gas pressure regulator storage withdrawal-  +5% less energy required</v>
      </c>
      <c r="BZ142" s="32">
        <f t="shared" si="411"/>
        <v>4.9133219937006172E-4</v>
      </c>
      <c r="CA142" s="32">
        <f t="shared" si="412"/>
        <v>-1.3769529578672925E-2</v>
      </c>
    </row>
    <row r="143" spans="69:79" x14ac:dyDescent="0.25">
      <c r="BQ143" s="32">
        <f t="shared" si="408"/>
        <v>3</v>
      </c>
      <c r="BR143" s="32">
        <f t="shared" si="409"/>
        <v>38</v>
      </c>
      <c r="BS143" s="32" t="str">
        <f t="shared" ca="1" si="410"/>
        <v>BG</v>
      </c>
      <c r="BT143" s="32" t="str">
        <f>BT92</f>
        <v>from 10 to 20%</v>
      </c>
      <c r="BU143" s="32" t="str">
        <f>BU92</f>
        <v>TSO</v>
      </c>
      <c r="BV143" s="32" t="str">
        <f>BV92</f>
        <v>Storage</v>
      </c>
      <c r="BW143" s="32" t="str">
        <f>BW92</f>
        <v>H2 losses by drying</v>
      </c>
      <c r="BX143" s="32" t="str">
        <f>BX92</f>
        <v xml:space="preserve">  5% of H2</v>
      </c>
      <c r="BY143" s="32" t="str">
        <f>BY92</f>
        <v>H2 losses by drying-  5% of H2</v>
      </c>
      <c r="BZ143" s="32">
        <f t="shared" si="411"/>
        <v>2.5006806282722512E-2</v>
      </c>
      <c r="CA143" s="32">
        <f t="shared" si="412"/>
        <v>1.2503403141361256</v>
      </c>
    </row>
    <row r="144" spans="69:79" x14ac:dyDescent="0.25">
      <c r="BQ144" s="32">
        <f t="shared" si="408"/>
        <v>3</v>
      </c>
      <c r="BR144" s="32">
        <f t="shared" si="409"/>
        <v>39</v>
      </c>
      <c r="BS144" s="32" t="str">
        <f t="shared" ca="1" si="410"/>
        <v>BG</v>
      </c>
      <c r="BT144" s="32" t="str">
        <f>BT93</f>
        <v>from 10 to 20%</v>
      </c>
      <c r="BU144" s="32" t="str">
        <f>BU93</f>
        <v>TSO</v>
      </c>
      <c r="BV144" s="32" t="str">
        <f>BV93</f>
        <v>Transmission</v>
      </c>
      <c r="BW144" s="32" t="str">
        <f>BW93</f>
        <v>Gas pressure regulator &gt;40 to 16bar</v>
      </c>
      <c r="BX144" s="32" t="str">
        <f>BX93</f>
        <v xml:space="preserve"> +5% less energy required</v>
      </c>
      <c r="BY144" s="32" t="str">
        <f>BY93</f>
        <v>Gas pressure regulator &gt;40 to 16bar- +5% less energy required</v>
      </c>
      <c r="BZ144" s="32">
        <f t="shared" si="411"/>
        <v>1.7635243603285435E-3</v>
      </c>
      <c r="CA144" s="32">
        <f t="shared" si="412"/>
        <v>-4.9422571680397286E-2</v>
      </c>
    </row>
    <row r="145" spans="2:79" x14ac:dyDescent="0.25">
      <c r="BQ145" s="32">
        <f t="shared" si="408"/>
        <v>3</v>
      </c>
      <c r="BR145" s="32">
        <f t="shared" si="409"/>
        <v>40</v>
      </c>
      <c r="BS145" s="32" t="str">
        <f t="shared" ca="1" si="410"/>
        <v>BG</v>
      </c>
      <c r="BT145" s="32" t="str">
        <f>BT94</f>
        <v>from 10 to 20%</v>
      </c>
      <c r="BU145" s="32" t="str">
        <f>BU94</f>
        <v>DSO</v>
      </c>
      <c r="BV145" s="32" t="str">
        <f>BV94</f>
        <v>Distribution</v>
      </c>
      <c r="BW145" s="32" t="str">
        <f>BW94</f>
        <v>Gas pressure regulator</v>
      </c>
      <c r="BX145" s="32" t="str">
        <f>BX94</f>
        <v>Exchange Gas pressure regulator - Investment</v>
      </c>
      <c r="BY145" s="32" t="str">
        <f>BY94</f>
        <v>Gas pressure regulator-Exchange Gas pressure regulator - Investment</v>
      </c>
      <c r="BZ145" s="32">
        <f t="shared" si="411"/>
        <v>0.30652538071065988</v>
      </c>
      <c r="CA145" s="32">
        <f t="shared" si="412"/>
        <v>0.85987264727254098</v>
      </c>
    </row>
    <row r="146" spans="2:79" x14ac:dyDescent="0.25">
      <c r="BQ146" s="32">
        <f t="shared" si="408"/>
        <v>3</v>
      </c>
      <c r="BR146" s="32">
        <f t="shared" si="409"/>
        <v>41</v>
      </c>
      <c r="BS146" s="32" t="str">
        <f t="shared" ca="1" si="410"/>
        <v>BG</v>
      </c>
      <c r="BT146" s="32" t="str">
        <f>BT95</f>
        <v>from 10 to 20%</v>
      </c>
      <c r="BU146" s="32" t="str">
        <f>BU95</f>
        <v>DSO</v>
      </c>
      <c r="BV146" s="32" t="str">
        <f>BV95</f>
        <v>Distribution</v>
      </c>
      <c r="BW146" s="32" t="str">
        <f>BW95</f>
        <v>gas chromatographs (GC)</v>
      </c>
      <c r="BX146" s="32" t="str">
        <f>BX95</f>
        <v>Additional PCS Analysers for calorific value reconstruction system</v>
      </c>
      <c r="BY146" s="32" t="str">
        <f>BY95</f>
        <v>gas chromatographs (GC)-Additional PCS Analysers for calorific value reconstruction system</v>
      </c>
      <c r="BZ146" s="32">
        <f t="shared" si="411"/>
        <v>6.2436548223350249E-2</v>
      </c>
      <c r="CA146" s="32">
        <f t="shared" si="412"/>
        <v>0.98602623821301039</v>
      </c>
    </row>
    <row r="147" spans="2:79" x14ac:dyDescent="0.25">
      <c r="BQ147" s="32">
        <f t="shared" si="408"/>
        <v>3</v>
      </c>
      <c r="BR147" s="32">
        <f t="shared" si="409"/>
        <v>42</v>
      </c>
      <c r="BS147" s="32" t="str">
        <f t="shared" ca="1" si="410"/>
        <v>BG</v>
      </c>
      <c r="BT147" s="32" t="str">
        <f>BT96</f>
        <v>from 10 to 20%</v>
      </c>
      <c r="BU147" s="32" t="str">
        <f>BU96</f>
        <v>DSO</v>
      </c>
      <c r="BV147" s="32" t="str">
        <f>BV96</f>
        <v>Distribution</v>
      </c>
      <c r="BW147" s="32" t="str">
        <f>BW96</f>
        <v>Chemical industry (material use), glass</v>
      </c>
      <c r="BX147" s="32" t="str">
        <f>BX96</f>
        <v>Membrane for deblending - Investment</v>
      </c>
      <c r="BY147" s="32" t="str">
        <f>BY96</f>
        <v>Chemical industry (material use), glass-Membrane for deblending - Investment</v>
      </c>
      <c r="BZ147" s="32">
        <f t="shared" si="411"/>
        <v>0.52520622556313779</v>
      </c>
      <c r="CA147" s="32">
        <f t="shared" si="412"/>
        <v>0.501212032517106</v>
      </c>
    </row>
    <row r="148" spans="2:79" x14ac:dyDescent="0.25">
      <c r="BQ148" s="32">
        <f t="shared" si="408"/>
        <v>3</v>
      </c>
      <c r="BR148" s="32">
        <f t="shared" si="409"/>
        <v>43</v>
      </c>
      <c r="BS148" s="32" t="str">
        <f t="shared" ca="1" si="410"/>
        <v>BG</v>
      </c>
      <c r="BT148" s="32" t="str">
        <f>BT97</f>
        <v>from 10 to 20%</v>
      </c>
      <c r="BU148" s="32" t="str">
        <f>BU97</f>
        <v>DSO</v>
      </c>
      <c r="BV148" s="32" t="str">
        <f>BV97</f>
        <v>Distribution</v>
      </c>
      <c r="BW148" s="32" t="str">
        <f>BW97</f>
        <v>Chemical industry (material use), glass</v>
      </c>
      <c r="BX148" s="32" t="str">
        <f>BX97</f>
        <v>Membrane for deblending - H2. use</v>
      </c>
      <c r="BY148" s="32" t="str">
        <f>BY97</f>
        <v>Chemical industry (material use), glass-Membrane for deblending - H2. use</v>
      </c>
      <c r="BZ148" s="32">
        <f t="shared" si="411"/>
        <v>9.2016130718661735</v>
      </c>
      <c r="CA148" s="32">
        <f t="shared" si="412"/>
        <v>10.124024162199946</v>
      </c>
    </row>
    <row r="149" spans="2:79" x14ac:dyDescent="0.25">
      <c r="BQ149" s="32">
        <f t="shared" si="408"/>
        <v>3</v>
      </c>
      <c r="BR149" s="32">
        <f t="shared" si="409"/>
        <v>44</v>
      </c>
      <c r="BS149" s="32" t="str">
        <f t="shared" ca="1" si="410"/>
        <v>BG</v>
      </c>
      <c r="BT149" s="32" t="str">
        <f>BT98</f>
        <v>from 10 to 20%</v>
      </c>
      <c r="BU149" s="32" t="str">
        <f>BU98</f>
        <v>DSO</v>
      </c>
      <c r="BV149" s="32" t="str">
        <f>BV98</f>
        <v>Distribution</v>
      </c>
      <c r="BW149" s="32" t="str">
        <f>BW98</f>
        <v xml:space="preserve">Gas turbine for power generation (old stock) </v>
      </c>
      <c r="BX149" s="32" t="str">
        <f>BX98</f>
        <v>Membrane for deblending - Investment</v>
      </c>
      <c r="BY149" s="32" t="str">
        <f>BY98</f>
        <v>Gas turbine for power generation (old stock) -Membrane for deblending - Investment</v>
      </c>
      <c r="BZ149" s="32">
        <f t="shared" si="411"/>
        <v>0.86825457230237579</v>
      </c>
      <c r="CA149" s="32">
        <f t="shared" si="412"/>
        <v>0.82858811976064273</v>
      </c>
    </row>
    <row r="150" spans="2:79" x14ac:dyDescent="0.25">
      <c r="BQ150" s="32">
        <f t="shared" si="408"/>
        <v>3</v>
      </c>
      <c r="BR150" s="32">
        <f t="shared" si="409"/>
        <v>45</v>
      </c>
      <c r="BS150" s="32" t="str">
        <f t="shared" ca="1" si="410"/>
        <v>BG</v>
      </c>
      <c r="BT150" s="32" t="str">
        <f>BT99</f>
        <v>from 10 to 20%</v>
      </c>
      <c r="BU150" s="32" t="str">
        <f>BU99</f>
        <v>DSO</v>
      </c>
      <c r="BV150" s="32" t="str">
        <f>BV99</f>
        <v>Distribution</v>
      </c>
      <c r="BW150" s="32" t="str">
        <f>BW99</f>
        <v xml:space="preserve">Gas turbine for power generation (old stock) </v>
      </c>
      <c r="BX150" s="32" t="str">
        <f>BX99</f>
        <v>Membrane for deblending - H2. use</v>
      </c>
      <c r="BY150" s="32" t="str">
        <f>BY99</f>
        <v>Gas turbine for power generation (old stock) -Membrane for deblending - H2. use</v>
      </c>
      <c r="BZ150" s="32">
        <f t="shared" si="411"/>
        <v>4.870362441540169</v>
      </c>
      <c r="CA150" s="32">
        <f t="shared" si="412"/>
        <v>5.3585894833571546</v>
      </c>
    </row>
    <row r="151" spans="2:79" x14ac:dyDescent="0.25">
      <c r="BQ151" s="32">
        <f t="shared" si="408"/>
        <v>3</v>
      </c>
      <c r="BR151" s="32">
        <f t="shared" si="409"/>
        <v>46</v>
      </c>
      <c r="BS151" s="32" t="str">
        <f t="shared" ca="1" si="410"/>
        <v>BG</v>
      </c>
      <c r="BT151" s="32" t="str">
        <f>BT100</f>
        <v>from 10 to 20%</v>
      </c>
      <c r="BU151" s="32" t="str">
        <f>BU100</f>
        <v>DSO</v>
      </c>
      <c r="BV151" s="32" t="str">
        <f>BV100</f>
        <v>Distribution</v>
      </c>
      <c r="BW151" s="32" t="str">
        <f>BW100</f>
        <v>Gas turbine for grid and storage</v>
      </c>
      <c r="BX151" s="32" t="str">
        <f>BX100</f>
        <v>Membrane for deblending - Investment</v>
      </c>
      <c r="BY151" s="32" t="str">
        <f>BY100</f>
        <v>Gas turbine for grid and storage-Membrane for deblending - Investment</v>
      </c>
      <c r="BZ151" s="32">
        <f t="shared" si="411"/>
        <v>0.28755145354172568</v>
      </c>
      <c r="CA151" s="32">
        <f t="shared" si="412"/>
        <v>0.74664949550443194</v>
      </c>
    </row>
    <row r="152" spans="2:79" x14ac:dyDescent="0.25">
      <c r="BQ152" s="32">
        <f t="shared" si="408"/>
        <v>3</v>
      </c>
      <c r="BR152" s="32">
        <f t="shared" si="409"/>
        <v>47</v>
      </c>
      <c r="BS152" s="32" t="str">
        <f t="shared" ca="1" si="410"/>
        <v>BG</v>
      </c>
      <c r="BT152" s="32" t="str">
        <f>BT101</f>
        <v>from 10 to 20%</v>
      </c>
      <c r="BU152" s="32" t="str">
        <f>BU101</f>
        <v>DSO</v>
      </c>
      <c r="BV152" s="32" t="str">
        <f>BV101</f>
        <v>Distribution</v>
      </c>
      <c r="BW152" s="32" t="str">
        <f>BW101</f>
        <v>Gas turbine for grid and storage</v>
      </c>
      <c r="BX152" s="32" t="str">
        <f>BX101</f>
        <v>Membrane for deblending - H2. use</v>
      </c>
      <c r="BY152" s="32" t="str">
        <f>BY101</f>
        <v>Gas turbine for grid and storage-Membrane for deblending - H2. use</v>
      </c>
      <c r="BZ152" s="32">
        <f t="shared" si="411"/>
        <v>0.20455951189877131</v>
      </c>
      <c r="CA152" s="32">
        <f t="shared" si="412"/>
        <v>0.22506547763923496</v>
      </c>
    </row>
    <row r="153" spans="2:79" x14ac:dyDescent="0.25">
      <c r="BQ153" s="32">
        <f t="shared" si="408"/>
        <v>3</v>
      </c>
      <c r="BR153" s="32">
        <f t="shared" si="409"/>
        <v>48</v>
      </c>
      <c r="BS153" s="32" t="str">
        <f t="shared" ca="1" si="410"/>
        <v>BG</v>
      </c>
      <c r="BT153" s="32" t="str">
        <f>BT102</f>
        <v>from 10 to 20%</v>
      </c>
      <c r="BU153" s="32" t="str">
        <f>BU102</f>
        <v>DSO</v>
      </c>
      <c r="BV153" s="32" t="str">
        <f>BV102</f>
        <v>Distribution</v>
      </c>
      <c r="BW153" s="32" t="str">
        <f>BW102</f>
        <v>industrial high temperature application (&gt;500°C without glass)</v>
      </c>
      <c r="BX153" s="32" t="str">
        <f>BX102</f>
        <v xml:space="preserve">Calorific value adjustment - LPG demand </v>
      </c>
      <c r="BY153" s="32" t="str">
        <f>BY102</f>
        <v xml:space="preserve">industrial high temperature application (&gt;500°C without glass)-Calorific value adjustment - LPG demand </v>
      </c>
      <c r="BZ153" s="32">
        <f t="shared" si="411"/>
        <v>5.622737015672219</v>
      </c>
      <c r="CA153" s="32">
        <f t="shared" si="412"/>
        <v>29.635731265716352</v>
      </c>
    </row>
    <row r="154" spans="2:79" x14ac:dyDescent="0.25">
      <c r="B154" s="32"/>
      <c r="C154" s="32"/>
      <c r="D154" s="32"/>
      <c r="E154" s="32"/>
      <c r="BQ154" s="32">
        <f t="shared" si="408"/>
        <v>3</v>
      </c>
      <c r="BR154" s="32">
        <f t="shared" si="409"/>
        <v>49</v>
      </c>
      <c r="BS154" s="32" t="str">
        <f t="shared" ca="1" si="410"/>
        <v>BG</v>
      </c>
      <c r="BT154" s="32" t="str">
        <f>BT103</f>
        <v>&gt;20%</v>
      </c>
      <c r="BU154" s="32" t="str">
        <f>BU103</f>
        <v>DSO</v>
      </c>
      <c r="BV154" s="32" t="str">
        <f>BV103</f>
        <v>End-use</v>
      </c>
      <c r="BW154" s="32" t="str">
        <f>BW103</f>
        <v>boilers</v>
      </c>
      <c r="BX154" s="32" t="str">
        <f>BX103</f>
        <v>new heating boilers - Investment</v>
      </c>
      <c r="BY154" s="32" t="str">
        <f>BY103</f>
        <v>boilers-new heating boilers - Investment</v>
      </c>
      <c r="BZ154" s="32">
        <f t="shared" si="411"/>
        <v>80.264568877387489</v>
      </c>
      <c r="CA154" s="32">
        <f t="shared" si="412"/>
        <v>82.890993897430477</v>
      </c>
    </row>
    <row r="155" spans="2:79" x14ac:dyDescent="0.25">
      <c r="BQ155" s="32">
        <f t="shared" si="408"/>
        <v>3</v>
      </c>
      <c r="BR155" s="32">
        <f t="shared" si="409"/>
        <v>50</v>
      </c>
      <c r="BS155" s="32" t="str">
        <f t="shared" ca="1" si="410"/>
        <v>BG</v>
      </c>
      <c r="BT155" s="32" t="str">
        <f>BT104</f>
        <v>&gt;20%</v>
      </c>
      <c r="BU155" s="32" t="str">
        <f>BU104</f>
        <v>DSO</v>
      </c>
      <c r="BV155" s="32" t="str">
        <f>BV104</f>
        <v>…</v>
      </c>
      <c r="BW155" s="32" t="str">
        <f>BW104</f>
        <v>…</v>
      </c>
      <c r="BX155" s="32" t="str">
        <f>BX104</f>
        <v>new heating boilers - Investment</v>
      </c>
      <c r="BY155" s="32" t="str">
        <f>BY104</f>
        <v>…-new heating boilers - Investment</v>
      </c>
      <c r="BZ155" s="32">
        <f t="shared" si="411"/>
        <v>0</v>
      </c>
      <c r="CA155" s="32">
        <f t="shared" si="412"/>
        <v>0</v>
      </c>
    </row>
    <row r="156" spans="2:79" x14ac:dyDescent="0.25">
      <c r="BQ156" s="32">
        <f t="shared" si="408"/>
        <v>3</v>
      </c>
      <c r="BR156" s="32">
        <f t="shared" si="409"/>
        <v>51</v>
      </c>
      <c r="BS156" s="32" t="str">
        <f t="shared" ca="1" si="410"/>
        <v>BG</v>
      </c>
      <c r="BT156" s="32" t="str">
        <f>BT105</f>
        <v>&gt;20%</v>
      </c>
      <c r="BU156" s="32" t="str">
        <f>BU105</f>
        <v>DSO</v>
      </c>
      <c r="BV156" s="32" t="str">
        <f>BV105</f>
        <v>…</v>
      </c>
      <c r="BW156" s="32" t="str">
        <f>BW105</f>
        <v>…</v>
      </c>
      <c r="BX156" s="32" t="str">
        <f>BX105</f>
        <v>new heating boilers - Investment</v>
      </c>
      <c r="BY156" s="32" t="str">
        <f>BY105</f>
        <v>…-new heating boilers - Investment</v>
      </c>
      <c r="BZ156" s="32">
        <f t="shared" si="411"/>
        <v>0</v>
      </c>
      <c r="CA156" s="32">
        <f t="shared" si="412"/>
        <v>0</v>
      </c>
    </row>
    <row r="157" spans="2:79" x14ac:dyDescent="0.25">
      <c r="BQ157" s="32">
        <f t="shared" si="408"/>
        <v>4</v>
      </c>
      <c r="BR157" s="32">
        <f t="shared" si="409"/>
        <v>1</v>
      </c>
      <c r="BS157" s="32" t="str">
        <f t="shared" ca="1" si="410"/>
        <v>CY</v>
      </c>
      <c r="BT157" s="32" t="str">
        <f>BT106</f>
        <v>&lt;5%</v>
      </c>
      <c r="BU157" s="32" t="str">
        <f>BU106</f>
        <v>TSO</v>
      </c>
      <c r="BV157" s="32" t="str">
        <f>BV106</f>
        <v>Storage</v>
      </c>
      <c r="BW157" s="32" t="str">
        <f>BW106</f>
        <v>Porous storage</v>
      </c>
      <c r="BX157" s="32" t="str">
        <f>BX106</f>
        <v>Desulfurization and Drying - Investment</v>
      </c>
      <c r="BY157" s="32" t="str">
        <f>BY106</f>
        <v>Porous storage-Desulfurization and Drying - Investment</v>
      </c>
      <c r="BZ157" s="32">
        <f t="shared" si="411"/>
        <v>0</v>
      </c>
      <c r="CA157" s="32">
        <f t="shared" si="412"/>
        <v>0</v>
      </c>
    </row>
    <row r="158" spans="2:79" x14ac:dyDescent="0.25">
      <c r="BQ158" s="32">
        <f t="shared" si="408"/>
        <v>4</v>
      </c>
      <c r="BR158" s="32">
        <f t="shared" si="409"/>
        <v>2</v>
      </c>
      <c r="BS158" s="32" t="str">
        <f t="shared" ca="1" si="410"/>
        <v>CY</v>
      </c>
      <c r="BT158" s="32" t="str">
        <f>BT107</f>
        <v>&lt;5%</v>
      </c>
      <c r="BU158" s="32" t="str">
        <f>BU107</f>
        <v>TSO</v>
      </c>
      <c r="BV158" s="32" t="str">
        <f>BV107</f>
        <v>Industrie</v>
      </c>
      <c r="BW158" s="32" t="str">
        <f>BW107</f>
        <v>50% Chemical industry (material use), glass</v>
      </c>
      <c r="BX158" s="32" t="str">
        <f>BX107</f>
        <v>Membrane for deblending - Investment</v>
      </c>
      <c r="BY158" s="32" t="str">
        <f>BY107</f>
        <v>50% Chemical industry (material use), glass-Membrane for deblending - Investment</v>
      </c>
      <c r="BZ158" s="32">
        <f t="shared" si="411"/>
        <v>0</v>
      </c>
      <c r="CA158" s="32">
        <f t="shared" si="412"/>
        <v>0</v>
      </c>
    </row>
    <row r="159" spans="2:79" x14ac:dyDescent="0.25">
      <c r="BQ159" s="32">
        <f t="shared" si="408"/>
        <v>4</v>
      </c>
      <c r="BR159" s="32">
        <f t="shared" si="409"/>
        <v>3</v>
      </c>
      <c r="BS159" s="32" t="str">
        <f t="shared" ca="1" si="410"/>
        <v>CY</v>
      </c>
      <c r="BT159" s="32" t="str">
        <f>BT108</f>
        <v>&lt;5%</v>
      </c>
      <c r="BU159" s="32" t="str">
        <f>BU108</f>
        <v>TSO</v>
      </c>
      <c r="BV159" s="32" t="str">
        <f>BV108</f>
        <v>Industrie</v>
      </c>
      <c r="BW159" s="32" t="str">
        <f>BW108</f>
        <v>50% Chemical industry (material use), glass</v>
      </c>
      <c r="BX159" s="32" t="str">
        <f>BX108</f>
        <v>Membrane for deblending - electr. demand</v>
      </c>
      <c r="BY159" s="32" t="str">
        <f>BY108</f>
        <v>50% Chemical industry (material use), glass-Membrane for deblending - electr. demand</v>
      </c>
      <c r="BZ159" s="32">
        <f t="shared" si="411"/>
        <v>0</v>
      </c>
      <c r="CA159" s="32">
        <f t="shared" si="412"/>
        <v>0</v>
      </c>
    </row>
    <row r="160" spans="2:79" x14ac:dyDescent="0.25">
      <c r="BQ160" s="32">
        <f t="shared" si="408"/>
        <v>4</v>
      </c>
      <c r="BR160" s="32">
        <f t="shared" si="409"/>
        <v>4</v>
      </c>
      <c r="BS160" s="32" t="str">
        <f t="shared" ca="1" si="410"/>
        <v>CY</v>
      </c>
      <c r="BT160" s="32" t="str">
        <f>BT109</f>
        <v>&lt;5%</v>
      </c>
      <c r="BU160" s="32" t="str">
        <f>BU109</f>
        <v>TSO</v>
      </c>
      <c r="BV160" s="32" t="str">
        <f>BV109</f>
        <v>Industrie</v>
      </c>
      <c r="BW160" s="32" t="str">
        <f>BW109</f>
        <v>50% Chemical industry (material use), glass</v>
      </c>
      <c r="BX160" s="32" t="str">
        <f>BX109</f>
        <v>Membrane for deblending - H2. use</v>
      </c>
      <c r="BY160" s="32" t="str">
        <f>BY109</f>
        <v>50% Chemical industry (material use), glass-Membrane for deblending - H2. use</v>
      </c>
      <c r="BZ160" s="32">
        <f t="shared" si="411"/>
        <v>0</v>
      </c>
      <c r="CA160" s="32">
        <f t="shared" si="412"/>
        <v>0</v>
      </c>
    </row>
    <row r="161" spans="69:79" x14ac:dyDescent="0.25">
      <c r="BQ161" s="32">
        <f t="shared" si="408"/>
        <v>4</v>
      </c>
      <c r="BR161" s="32">
        <f t="shared" si="409"/>
        <v>5</v>
      </c>
      <c r="BS161" s="32" t="str">
        <f t="shared" ca="1" si="410"/>
        <v>CY</v>
      </c>
      <c r="BT161" s="32" t="str">
        <f>BT110</f>
        <v>&lt;5%</v>
      </c>
      <c r="BU161" s="32" t="str">
        <f>BU110</f>
        <v>DSO</v>
      </c>
      <c r="BV161" s="32" t="str">
        <f>BV110</f>
        <v>Industrie</v>
      </c>
      <c r="BW161" s="32" t="str">
        <f>BW110</f>
        <v>50% Chemical industry (material use), glass</v>
      </c>
      <c r="BX161" s="32" t="str">
        <f>BX110</f>
        <v>Membrane for deblending - Investment</v>
      </c>
      <c r="BY161" s="32" t="str">
        <f>BY110</f>
        <v>50% Chemical industry (material use), glass-Membrane for deblending - Investment</v>
      </c>
      <c r="BZ161" s="32">
        <f t="shared" si="411"/>
        <v>0</v>
      </c>
      <c r="CA161" s="32">
        <f t="shared" si="412"/>
        <v>0</v>
      </c>
    </row>
    <row r="162" spans="69:79" x14ac:dyDescent="0.25">
      <c r="BQ162" s="32">
        <f t="shared" si="408"/>
        <v>4</v>
      </c>
      <c r="BR162" s="32">
        <f t="shared" si="409"/>
        <v>6</v>
      </c>
      <c r="BS162" s="32" t="str">
        <f t="shared" ca="1" si="410"/>
        <v>CY</v>
      </c>
      <c r="BT162" s="32" t="str">
        <f>BT111</f>
        <v>&lt;5%</v>
      </c>
      <c r="BU162" s="32" t="str">
        <f>BU111</f>
        <v>DSO</v>
      </c>
      <c r="BV162" s="32" t="str">
        <f>BV111</f>
        <v>Industrie</v>
      </c>
      <c r="BW162" s="32" t="str">
        <f>BW111</f>
        <v>50% Chemical industry (material use), glass</v>
      </c>
      <c r="BX162" s="32" t="str">
        <f>BX111</f>
        <v>Membrane for deblending - electr. demand</v>
      </c>
      <c r="BY162" s="32" t="str">
        <f>BY111</f>
        <v>50% Chemical industry (material use), glass-Membrane for deblending - electr. demand</v>
      </c>
      <c r="BZ162" s="32">
        <f t="shared" si="411"/>
        <v>0</v>
      </c>
      <c r="CA162" s="32">
        <f t="shared" si="412"/>
        <v>0</v>
      </c>
    </row>
    <row r="163" spans="69:79" x14ac:dyDescent="0.25">
      <c r="BQ163" s="32">
        <f t="shared" si="408"/>
        <v>4</v>
      </c>
      <c r="BR163" s="32">
        <f t="shared" si="409"/>
        <v>7</v>
      </c>
      <c r="BS163" s="32" t="str">
        <f t="shared" ca="1" si="410"/>
        <v>CY</v>
      </c>
      <c r="BT163" s="32" t="str">
        <f>BT112</f>
        <v>&lt;5%</v>
      </c>
      <c r="BU163" s="32" t="str">
        <f>BU112</f>
        <v>DSO</v>
      </c>
      <c r="BV163" s="32" t="str">
        <f>BV112</f>
        <v>Industrie</v>
      </c>
      <c r="BW163" s="32" t="str">
        <f>BW112</f>
        <v>50% Chemical industry (material use), glass</v>
      </c>
      <c r="BX163" s="32" t="str">
        <f>BX112</f>
        <v>Membrane for deblending - H2. use</v>
      </c>
      <c r="BY163" s="32" t="str">
        <f>BY112</f>
        <v>50% Chemical industry (material use), glass-Membrane for deblending - H2. use</v>
      </c>
      <c r="BZ163" s="32">
        <f t="shared" si="411"/>
        <v>0</v>
      </c>
      <c r="CA163" s="32">
        <f t="shared" si="412"/>
        <v>0</v>
      </c>
    </row>
    <row r="164" spans="69:79" x14ac:dyDescent="0.25">
      <c r="BQ164" s="32">
        <f t="shared" si="408"/>
        <v>4</v>
      </c>
      <c r="BR164" s="32">
        <f t="shared" si="409"/>
        <v>8</v>
      </c>
      <c r="BS164" s="32" t="str">
        <f t="shared" ca="1" si="410"/>
        <v>CY</v>
      </c>
      <c r="BT164" s="32" t="str">
        <f>BT113</f>
        <v>from 5 to 10%</v>
      </c>
      <c r="BU164" s="32" t="str">
        <f>BU113</f>
        <v>TSO</v>
      </c>
      <c r="BV164" s="32" t="str">
        <f>BV113</f>
        <v>End-use</v>
      </c>
      <c r="BW164" s="32" t="str">
        <f>BW113</f>
        <v xml:space="preserve">Gas turbine for power generation (old stock) </v>
      </c>
      <c r="BX164" s="32" t="str">
        <f>BX113</f>
        <v>Membrane for deblending - Investment</v>
      </c>
      <c r="BY164" s="32" t="str">
        <f>BY113</f>
        <v>Gas turbine for power generation (old stock) -Membrane for deblending - Investment</v>
      </c>
      <c r="BZ164" s="32">
        <f t="shared" si="411"/>
        <v>0</v>
      </c>
      <c r="CA164" s="32">
        <f t="shared" si="412"/>
        <v>0</v>
      </c>
    </row>
    <row r="165" spans="69:79" x14ac:dyDescent="0.25">
      <c r="BQ165" s="32">
        <f t="shared" si="408"/>
        <v>4</v>
      </c>
      <c r="BR165" s="32">
        <f t="shared" si="409"/>
        <v>9</v>
      </c>
      <c r="BS165" s="32" t="str">
        <f t="shared" ca="1" si="410"/>
        <v>CY</v>
      </c>
      <c r="BT165" s="32" t="str">
        <f>BT114</f>
        <v>from 5 to 10%</v>
      </c>
      <c r="BU165" s="32" t="str">
        <f>BU114</f>
        <v>TSO</v>
      </c>
      <c r="BV165" s="32" t="str">
        <f>BV114</f>
        <v>End-use</v>
      </c>
      <c r="BW165" s="32" t="str">
        <f>BW114</f>
        <v xml:space="preserve">Gas turbine for power generation (old stock) </v>
      </c>
      <c r="BX165" s="32" t="str">
        <f>BX114</f>
        <v>Membrane for deblending - electr. demand</v>
      </c>
      <c r="BY165" s="32" t="str">
        <f>BY114</f>
        <v>Gas turbine for power generation (old stock) -Membrane for deblending - electr. demand</v>
      </c>
      <c r="BZ165" s="32">
        <f t="shared" si="411"/>
        <v>0</v>
      </c>
      <c r="CA165" s="32">
        <f t="shared" si="412"/>
        <v>0</v>
      </c>
    </row>
    <row r="166" spans="69:79" x14ac:dyDescent="0.25">
      <c r="BQ166" s="32">
        <f t="shared" si="408"/>
        <v>4</v>
      </c>
      <c r="BR166" s="32">
        <f t="shared" si="409"/>
        <v>10</v>
      </c>
      <c r="BS166" s="32" t="str">
        <f t="shared" ca="1" si="410"/>
        <v>CY</v>
      </c>
      <c r="BT166" s="32" t="str">
        <f t="shared" ref="BT166:BY166" si="413">BT115</f>
        <v>from 5 to 10%</v>
      </c>
      <c r="BU166" s="32" t="str">
        <f t="shared" si="413"/>
        <v>TSO</v>
      </c>
      <c r="BV166" s="32" t="str">
        <f t="shared" si="413"/>
        <v>End-use</v>
      </c>
      <c r="BW166" s="32" t="str">
        <f t="shared" si="413"/>
        <v xml:space="preserve">Gas turbine for power generation (old stock) </v>
      </c>
      <c r="BX166" s="32" t="str">
        <f t="shared" si="413"/>
        <v>Membrane for deblending - H2. use</v>
      </c>
      <c r="BY166" s="32" t="str">
        <f t="shared" si="413"/>
        <v>Gas turbine for power generation (old stock) -Membrane for deblending - H2. use</v>
      </c>
      <c r="BZ166" s="32">
        <f t="shared" si="411"/>
        <v>0</v>
      </c>
      <c r="CA166" s="32">
        <f t="shared" si="412"/>
        <v>0</v>
      </c>
    </row>
    <row r="167" spans="69:79" x14ac:dyDescent="0.25">
      <c r="BQ167" s="32">
        <f t="shared" si="408"/>
        <v>4</v>
      </c>
      <c r="BR167" s="32">
        <f t="shared" si="409"/>
        <v>11</v>
      </c>
      <c r="BS167" s="32" t="str">
        <f t="shared" ca="1" si="410"/>
        <v>CY</v>
      </c>
      <c r="BT167" s="32" t="str">
        <f t="shared" ref="BT167:BY167" si="414">BT116</f>
        <v>from 5 to 10%</v>
      </c>
      <c r="BU167" s="32" t="str">
        <f t="shared" si="414"/>
        <v>TSO</v>
      </c>
      <c r="BV167" s="32" t="str">
        <f t="shared" si="414"/>
        <v>Transmission</v>
      </c>
      <c r="BW167" s="32" t="str">
        <f t="shared" si="414"/>
        <v>Gas turbine for gas grid  - inkl. transit</v>
      </c>
      <c r="BX167" s="32" t="str">
        <f t="shared" si="414"/>
        <v>Membrane for deblending - Investment</v>
      </c>
      <c r="BY167" s="32" t="str">
        <f t="shared" si="414"/>
        <v>Gas turbine for gas grid  - inkl. transit-Membrane for deblending - Investment</v>
      </c>
      <c r="BZ167" s="32">
        <f t="shared" si="411"/>
        <v>0</v>
      </c>
      <c r="CA167" s="32">
        <f t="shared" si="412"/>
        <v>0</v>
      </c>
    </row>
    <row r="168" spans="69:79" x14ac:dyDescent="0.25">
      <c r="BQ168" s="32">
        <f t="shared" si="408"/>
        <v>4</v>
      </c>
      <c r="BR168" s="32">
        <f t="shared" si="409"/>
        <v>12</v>
      </c>
      <c r="BS168" s="32" t="str">
        <f t="shared" ca="1" si="410"/>
        <v>CY</v>
      </c>
      <c r="BT168" s="32" t="str">
        <f t="shared" ref="BT168:BY168" si="415">BT117</f>
        <v>from 5 to 10%</v>
      </c>
      <c r="BU168" s="32" t="str">
        <f t="shared" si="415"/>
        <v>TSO</v>
      </c>
      <c r="BV168" s="32" t="str">
        <f t="shared" si="415"/>
        <v>Transmission</v>
      </c>
      <c r="BW168" s="32" t="str">
        <f t="shared" si="415"/>
        <v>Gas turbine for gas grid  - inkl. transit</v>
      </c>
      <c r="BX168" s="32" t="str">
        <f t="shared" si="415"/>
        <v>Membrane for deblending - electr. demand</v>
      </c>
      <c r="BY168" s="32" t="str">
        <f t="shared" si="415"/>
        <v>Gas turbine for gas grid  - inkl. transit-Membrane for deblending - electr. demand</v>
      </c>
      <c r="BZ168" s="32">
        <f t="shared" si="411"/>
        <v>0</v>
      </c>
      <c r="CA168" s="32">
        <f t="shared" si="412"/>
        <v>0</v>
      </c>
    </row>
    <row r="169" spans="69:79" x14ac:dyDescent="0.25">
      <c r="BQ169" s="32">
        <f t="shared" si="408"/>
        <v>4</v>
      </c>
      <c r="BR169" s="32">
        <f t="shared" si="409"/>
        <v>13</v>
      </c>
      <c r="BS169" s="32" t="str">
        <f t="shared" ca="1" si="410"/>
        <v>CY</v>
      </c>
      <c r="BT169" s="32" t="str">
        <f t="shared" ref="BT169:BY169" si="416">BT118</f>
        <v>from 5 to 10%</v>
      </c>
      <c r="BU169" s="32" t="str">
        <f t="shared" si="416"/>
        <v>TSO</v>
      </c>
      <c r="BV169" s="32" t="str">
        <f t="shared" si="416"/>
        <v>Transmission</v>
      </c>
      <c r="BW169" s="32" t="str">
        <f t="shared" si="416"/>
        <v>Gas turbine for gas grid  - inkl. transit</v>
      </c>
      <c r="BX169" s="32" t="str">
        <f t="shared" si="416"/>
        <v>Membrane for deblending - H2. use</v>
      </c>
      <c r="BY169" s="32" t="str">
        <f t="shared" si="416"/>
        <v>Gas turbine for gas grid  - inkl. transit-Membrane for deblending - H2. use</v>
      </c>
      <c r="BZ169" s="32">
        <f t="shared" si="411"/>
        <v>0</v>
      </c>
      <c r="CA169" s="32">
        <f t="shared" si="412"/>
        <v>0</v>
      </c>
    </row>
    <row r="170" spans="69:79" x14ac:dyDescent="0.25">
      <c r="BQ170" s="32">
        <f t="shared" si="408"/>
        <v>4</v>
      </c>
      <c r="BR170" s="32">
        <f t="shared" si="409"/>
        <v>14</v>
      </c>
      <c r="BS170" s="32" t="str">
        <f t="shared" ca="1" si="410"/>
        <v>CY</v>
      </c>
      <c r="BT170" s="32" t="str">
        <f t="shared" ref="BT170:BY170" si="417">BT119</f>
        <v>from 5 to 10%</v>
      </c>
      <c r="BU170" s="32" t="str">
        <f t="shared" si="417"/>
        <v>TSO</v>
      </c>
      <c r="BV170" s="32" t="str">
        <f t="shared" si="417"/>
        <v>Storage</v>
      </c>
      <c r="BW170" s="32" t="str">
        <f t="shared" si="417"/>
        <v>Gas turbine for storage (cavern + porous)</v>
      </c>
      <c r="BX170" s="32" t="str">
        <f t="shared" si="417"/>
        <v>Membrane for deblending - Investment</v>
      </c>
      <c r="BY170" s="32" t="str">
        <f t="shared" si="417"/>
        <v>Gas turbine for storage (cavern + porous)-Membrane for deblending - Investment</v>
      </c>
      <c r="BZ170" s="32">
        <f t="shared" si="411"/>
        <v>0</v>
      </c>
      <c r="CA170" s="32">
        <f t="shared" si="412"/>
        <v>0</v>
      </c>
    </row>
    <row r="171" spans="69:79" x14ac:dyDescent="0.25">
      <c r="BQ171" s="32">
        <f t="shared" si="408"/>
        <v>4</v>
      </c>
      <c r="BR171" s="32">
        <f t="shared" si="409"/>
        <v>15</v>
      </c>
      <c r="BS171" s="32" t="str">
        <f t="shared" ca="1" si="410"/>
        <v>CY</v>
      </c>
      <c r="BT171" s="32" t="str">
        <f t="shared" ref="BT171:BY171" si="418">BT120</f>
        <v>from 5 to 10%</v>
      </c>
      <c r="BU171" s="32" t="str">
        <f t="shared" si="418"/>
        <v>TSO</v>
      </c>
      <c r="BV171" s="32" t="str">
        <f t="shared" si="418"/>
        <v>Storage</v>
      </c>
      <c r="BW171" s="32" t="str">
        <f t="shared" si="418"/>
        <v>Gas turbine for storage (cavern + porous)</v>
      </c>
      <c r="BX171" s="32" t="str">
        <f t="shared" si="418"/>
        <v>Membrane for deblending - electr. demand</v>
      </c>
      <c r="BY171" s="32" t="str">
        <f t="shared" si="418"/>
        <v>Gas turbine for storage (cavern + porous)-Membrane for deblending - electr. demand</v>
      </c>
      <c r="BZ171" s="32">
        <f t="shared" si="411"/>
        <v>0</v>
      </c>
      <c r="CA171" s="32">
        <f t="shared" si="412"/>
        <v>0</v>
      </c>
    </row>
    <row r="172" spans="69:79" x14ac:dyDescent="0.25">
      <c r="BQ172" s="32">
        <f t="shared" si="408"/>
        <v>4</v>
      </c>
      <c r="BR172" s="32">
        <f t="shared" si="409"/>
        <v>16</v>
      </c>
      <c r="BS172" s="32" t="str">
        <f t="shared" ca="1" si="410"/>
        <v>CY</v>
      </c>
      <c r="BT172" s="32" t="str">
        <f t="shared" ref="BT172:BY172" si="419">BT121</f>
        <v>from 5 to 10%</v>
      </c>
      <c r="BU172" s="32" t="str">
        <f t="shared" si="419"/>
        <v>TSO</v>
      </c>
      <c r="BV172" s="32" t="str">
        <f t="shared" si="419"/>
        <v>Storage</v>
      </c>
      <c r="BW172" s="32" t="str">
        <f t="shared" si="419"/>
        <v>Gas turbine for storage (cavern + porous)</v>
      </c>
      <c r="BX172" s="32" t="str">
        <f t="shared" si="419"/>
        <v>Membrane for deblending - H2. use</v>
      </c>
      <c r="BY172" s="32" t="str">
        <f t="shared" si="419"/>
        <v>Gas turbine for storage (cavern + porous)-Membrane for deblending - H2. use</v>
      </c>
      <c r="BZ172" s="32">
        <f t="shared" si="411"/>
        <v>0</v>
      </c>
      <c r="CA172" s="32">
        <f t="shared" si="412"/>
        <v>0</v>
      </c>
    </row>
    <row r="173" spans="69:79" x14ac:dyDescent="0.25">
      <c r="BQ173" s="32">
        <f t="shared" si="408"/>
        <v>4</v>
      </c>
      <c r="BR173" s="32">
        <f t="shared" si="409"/>
        <v>17</v>
      </c>
      <c r="BS173" s="32" t="str">
        <f t="shared" ca="1" si="410"/>
        <v>CY</v>
      </c>
      <c r="BT173" s="32" t="str">
        <f t="shared" ref="BT173:BY173" si="420">BT122</f>
        <v>from 5 to 10%</v>
      </c>
      <c r="BU173" s="32" t="str">
        <f t="shared" si="420"/>
        <v>TSO</v>
      </c>
      <c r="BV173" s="32" t="str">
        <f t="shared" si="420"/>
        <v>Industrie</v>
      </c>
      <c r="BW173" s="32" t="str">
        <f t="shared" si="420"/>
        <v>50% industrial high temperature application (&gt;500°C without glass)</v>
      </c>
      <c r="BX173" s="32" t="str">
        <f t="shared" si="420"/>
        <v>Calorific value adjustment - Investment</v>
      </c>
      <c r="BY173" s="32" t="str">
        <f t="shared" si="420"/>
        <v>50% industrial high temperature application (&gt;500°C without glass)-Calorific value adjustment - Investment</v>
      </c>
      <c r="BZ173" s="32">
        <f t="shared" si="411"/>
        <v>2.5135331477508616E-2</v>
      </c>
      <c r="CA173" s="32">
        <f t="shared" si="412"/>
        <v>0.13659764844947486</v>
      </c>
    </row>
    <row r="174" spans="69:79" x14ac:dyDescent="0.25">
      <c r="BQ174" s="32">
        <f t="shared" si="408"/>
        <v>4</v>
      </c>
      <c r="BR174" s="32">
        <f t="shared" si="409"/>
        <v>18</v>
      </c>
      <c r="BS174" s="32" t="str">
        <f t="shared" ca="1" si="410"/>
        <v>CY</v>
      </c>
      <c r="BT174" s="32" t="str">
        <f t="shared" ref="BT174:BY174" si="421">BT123</f>
        <v>from 5 to 10%</v>
      </c>
      <c r="BU174" s="32" t="str">
        <f t="shared" si="421"/>
        <v>TSO</v>
      </c>
      <c r="BV174" s="32" t="str">
        <f t="shared" si="421"/>
        <v>Industrie</v>
      </c>
      <c r="BW174" s="32" t="str">
        <f t="shared" si="421"/>
        <v>50% industrial high temperature application (&gt;500°C without glass)</v>
      </c>
      <c r="BX174" s="32" t="str">
        <f t="shared" si="421"/>
        <v xml:space="preserve">Calorific value adjustment - LPG demand </v>
      </c>
      <c r="BY174" s="32" t="str">
        <f t="shared" si="421"/>
        <v xml:space="preserve">50% industrial high temperature application (&gt;500°C without glass)-Calorific value adjustment - LPG demand </v>
      </c>
      <c r="BZ174" s="32">
        <f t="shared" si="411"/>
        <v>0.22018550374297546</v>
      </c>
      <c r="CA174" s="32">
        <f t="shared" si="412"/>
        <v>1.1605306097982377</v>
      </c>
    </row>
    <row r="175" spans="69:79" x14ac:dyDescent="0.25">
      <c r="BQ175" s="32">
        <f t="shared" si="408"/>
        <v>4</v>
      </c>
      <c r="BR175" s="32">
        <f t="shared" si="409"/>
        <v>19</v>
      </c>
      <c r="BS175" s="32" t="str">
        <f t="shared" ca="1" si="410"/>
        <v>CY</v>
      </c>
      <c r="BT175" s="32" t="str">
        <f t="shared" ref="BT175:BY175" si="422">BT124</f>
        <v>from 5 to 10%</v>
      </c>
      <c r="BU175" s="32" t="str">
        <f t="shared" si="422"/>
        <v>TSO</v>
      </c>
      <c r="BV175" s="32" t="str">
        <f t="shared" si="422"/>
        <v>Transmission</v>
      </c>
      <c r="BW175" s="32" t="str">
        <f t="shared" si="422"/>
        <v>Instalation of higher gas turbine capacities for compressors - inkl. transit and storage</v>
      </c>
      <c r="BX175" s="32" t="str">
        <f t="shared" si="422"/>
        <v>Investment +30% of excisting capacity</v>
      </c>
      <c r="BY175" s="32" t="str">
        <f t="shared" si="422"/>
        <v>Instalation of higher gas turbine capacities for compressors - inkl. transit and storage-Investment +30% of excisting capacity</v>
      </c>
      <c r="BZ175" s="32">
        <f t="shared" si="411"/>
        <v>0</v>
      </c>
      <c r="CA175" s="32">
        <f t="shared" si="412"/>
        <v>0</v>
      </c>
    </row>
    <row r="176" spans="69:79" x14ac:dyDescent="0.25">
      <c r="BQ176" s="32">
        <f t="shared" si="408"/>
        <v>4</v>
      </c>
      <c r="BR176" s="32">
        <f t="shared" si="409"/>
        <v>20</v>
      </c>
      <c r="BS176" s="32" t="str">
        <f t="shared" ca="1" si="410"/>
        <v>CY</v>
      </c>
      <c r="BT176" s="32" t="str">
        <f t="shared" ref="BT176:BY176" si="423">BT125</f>
        <v>from 5 to 10%</v>
      </c>
      <c r="BU176" s="32" t="str">
        <f t="shared" si="423"/>
        <v>TSO</v>
      </c>
      <c r="BV176" s="32" t="str">
        <f t="shared" si="423"/>
        <v>Transmission</v>
      </c>
      <c r="BW176" s="32" t="str">
        <f t="shared" si="423"/>
        <v>Instalation of higher gas turbine capacities for compressors - inkl. transit and storage</v>
      </c>
      <c r="BX176" s="32" t="str">
        <f t="shared" si="423"/>
        <v>Gas demand +30% of excisting transport losses</v>
      </c>
      <c r="BY176" s="32" t="str">
        <f t="shared" si="423"/>
        <v>Instalation of higher gas turbine capacities for compressors - inkl. transit and storage-Gas demand +30% of excisting transport losses</v>
      </c>
      <c r="BZ176" s="32">
        <f t="shared" si="411"/>
        <v>0</v>
      </c>
      <c r="CA176" s="32">
        <f t="shared" si="412"/>
        <v>0</v>
      </c>
    </row>
    <row r="177" spans="69:79" x14ac:dyDescent="0.25">
      <c r="BQ177" s="32">
        <f t="shared" si="408"/>
        <v>4</v>
      </c>
      <c r="BR177" s="32">
        <f t="shared" si="409"/>
        <v>21</v>
      </c>
      <c r="BS177" s="32" t="str">
        <f t="shared" ca="1" si="410"/>
        <v>CY</v>
      </c>
      <c r="BT177" s="32" t="str">
        <f t="shared" ref="BT177:BY177" si="424">BT126</f>
        <v>from 5 to 10%</v>
      </c>
      <c r="BU177" s="32" t="str">
        <f t="shared" si="424"/>
        <v>TSO</v>
      </c>
      <c r="BV177" s="32" t="str">
        <f t="shared" si="424"/>
        <v>Storage</v>
      </c>
      <c r="BW177" s="32" t="str">
        <f t="shared" si="424"/>
        <v>Gas pressure regulator storage withdrawal</v>
      </c>
      <c r="BX177" s="32" t="str">
        <f t="shared" si="424"/>
        <v xml:space="preserve">  +3% less energy required</v>
      </c>
      <c r="BY177" s="32" t="str">
        <f t="shared" si="424"/>
        <v>Gas pressure regulator storage withdrawal-  +3% less energy required</v>
      </c>
      <c r="BZ177" s="32">
        <f t="shared" si="411"/>
        <v>0</v>
      </c>
      <c r="CA177" s="32">
        <f t="shared" si="412"/>
        <v>0</v>
      </c>
    </row>
    <row r="178" spans="69:79" x14ac:dyDescent="0.25">
      <c r="BQ178" s="32">
        <f t="shared" si="408"/>
        <v>4</v>
      </c>
      <c r="BR178" s="32">
        <f t="shared" si="409"/>
        <v>22</v>
      </c>
      <c r="BS178" s="32" t="str">
        <f t="shared" ca="1" si="410"/>
        <v>CY</v>
      </c>
      <c r="BT178" s="32" t="str">
        <f t="shared" ref="BT178:BY178" si="425">BT127</f>
        <v>from 5 to 10%</v>
      </c>
      <c r="BU178" s="32" t="str">
        <f t="shared" si="425"/>
        <v>TSO</v>
      </c>
      <c r="BV178" s="32" t="str">
        <f t="shared" si="425"/>
        <v>Storage</v>
      </c>
      <c r="BW178" s="32" t="str">
        <f t="shared" si="425"/>
        <v>H2 losses by drying</v>
      </c>
      <c r="BX178" s="32" t="str">
        <f t="shared" si="425"/>
        <v xml:space="preserve">  5% of H2</v>
      </c>
      <c r="BY178" s="32" t="str">
        <f t="shared" si="425"/>
        <v>H2 losses by drying-  5% of H2</v>
      </c>
      <c r="BZ178" s="32">
        <f t="shared" si="411"/>
        <v>0</v>
      </c>
      <c r="CA178" s="32">
        <f t="shared" si="412"/>
        <v>0</v>
      </c>
    </row>
    <row r="179" spans="69:79" x14ac:dyDescent="0.25">
      <c r="BQ179" s="32">
        <f t="shared" si="408"/>
        <v>4</v>
      </c>
      <c r="BR179" s="32">
        <f t="shared" si="409"/>
        <v>23</v>
      </c>
      <c r="BS179" s="32" t="str">
        <f t="shared" ca="1" si="410"/>
        <v>CY</v>
      </c>
      <c r="BT179" s="32" t="str">
        <f t="shared" ref="BT179:BY179" si="426">BT128</f>
        <v>from 5 to 10%</v>
      </c>
      <c r="BU179" s="32" t="str">
        <f t="shared" si="426"/>
        <v>TSO</v>
      </c>
      <c r="BV179" s="32" t="str">
        <f t="shared" si="426"/>
        <v>Transmission</v>
      </c>
      <c r="BW179" s="32" t="str">
        <f t="shared" si="426"/>
        <v>Gas pressure regulator &gt;40 to 16bar</v>
      </c>
      <c r="BX179" s="32" t="str">
        <f t="shared" si="426"/>
        <v xml:space="preserve">  +3% less energy required</v>
      </c>
      <c r="BY179" s="32" t="str">
        <f t="shared" si="426"/>
        <v>Gas pressure regulator &gt;40 to 16bar-  +3% less energy required</v>
      </c>
      <c r="BZ179" s="32">
        <f t="shared" si="411"/>
        <v>3.306221725357418E-4</v>
      </c>
      <c r="CA179" s="32">
        <f t="shared" si="412"/>
        <v>-9.2656491675749859E-3</v>
      </c>
    </row>
    <row r="180" spans="69:79" x14ac:dyDescent="0.25">
      <c r="BQ180" s="32">
        <f t="shared" si="408"/>
        <v>4</v>
      </c>
      <c r="BR180" s="32">
        <f t="shared" si="409"/>
        <v>24</v>
      </c>
      <c r="BS180" s="32" t="str">
        <f t="shared" ca="1" si="410"/>
        <v>CY</v>
      </c>
      <c r="BT180" s="32" t="str">
        <f t="shared" ref="BT180:BY180" si="427">BT129</f>
        <v>from 5 to 10%</v>
      </c>
      <c r="BU180" s="32" t="str">
        <f t="shared" si="427"/>
        <v>DSO</v>
      </c>
      <c r="BV180" s="32" t="str">
        <f t="shared" si="427"/>
        <v>Industrie</v>
      </c>
      <c r="BW180" s="32" t="str">
        <f t="shared" si="427"/>
        <v>50% industrial high temperature application (&gt;500°C without glass)</v>
      </c>
      <c r="BX180" s="32" t="str">
        <f t="shared" si="427"/>
        <v>Calorific value adjustment - Investment</v>
      </c>
      <c r="BY180" s="32" t="str">
        <f t="shared" si="427"/>
        <v>50% industrial high temperature application (&gt;500°C without glass)-Calorific value adjustment - Investment</v>
      </c>
      <c r="BZ180" s="32">
        <f t="shared" si="411"/>
        <v>2.5135331477508616E-2</v>
      </c>
      <c r="CA180" s="32">
        <f t="shared" si="412"/>
        <v>0.13659764844947486</v>
      </c>
    </row>
    <row r="181" spans="69:79" x14ac:dyDescent="0.25">
      <c r="BQ181" s="32">
        <f t="shared" si="408"/>
        <v>4</v>
      </c>
      <c r="BR181" s="32">
        <f t="shared" si="409"/>
        <v>25</v>
      </c>
      <c r="BS181" s="32" t="str">
        <f t="shared" ca="1" si="410"/>
        <v>CY</v>
      </c>
      <c r="BT181" s="32" t="str">
        <f t="shared" ref="BT181:BY181" si="428">BT130</f>
        <v>from 5 to 10%</v>
      </c>
      <c r="BU181" s="32" t="str">
        <f t="shared" si="428"/>
        <v>DSO</v>
      </c>
      <c r="BV181" s="32" t="str">
        <f t="shared" si="428"/>
        <v>Industrie</v>
      </c>
      <c r="BW181" s="32" t="str">
        <f t="shared" si="428"/>
        <v>50% industrial high temperature application (&gt;500°C without glass)</v>
      </c>
      <c r="BX181" s="32" t="str">
        <f t="shared" si="428"/>
        <v xml:space="preserve">Calorific value adjustment - LPG demand </v>
      </c>
      <c r="BY181" s="32" t="str">
        <f t="shared" si="428"/>
        <v xml:space="preserve">50% industrial high temperature application (&gt;500°C without glass)-Calorific value adjustment - LPG demand </v>
      </c>
      <c r="BZ181" s="32">
        <f t="shared" si="411"/>
        <v>0.22018550374297546</v>
      </c>
      <c r="CA181" s="32">
        <f t="shared" si="412"/>
        <v>1.1605306097982377</v>
      </c>
    </row>
    <row r="182" spans="69:79" x14ac:dyDescent="0.25">
      <c r="BQ182" s="32">
        <f t="shared" si="408"/>
        <v>4</v>
      </c>
      <c r="BR182" s="32">
        <f t="shared" si="409"/>
        <v>26</v>
      </c>
      <c r="BS182" s="32" t="str">
        <f t="shared" ca="1" si="410"/>
        <v>CY</v>
      </c>
      <c r="BT182" s="32" t="str">
        <f t="shared" ref="BT182:BY182" si="429">BT131</f>
        <v>from 5 to 10%</v>
      </c>
      <c r="BU182" s="32" t="str">
        <f t="shared" si="429"/>
        <v>TSO</v>
      </c>
      <c r="BV182" s="32" t="str">
        <f t="shared" si="429"/>
        <v>Transmission</v>
      </c>
      <c r="BW182" s="32" t="str">
        <f t="shared" si="429"/>
        <v>gas chromatographs (GC)</v>
      </c>
      <c r="BX182" s="32" t="str">
        <f t="shared" si="429"/>
        <v>Adaptation - Exchange helium</v>
      </c>
      <c r="BY182" s="32" t="str">
        <f t="shared" si="429"/>
        <v>gas chromatographs (GC)-Adaptation - Exchange helium</v>
      </c>
      <c r="BZ182" s="32">
        <f t="shared" si="411"/>
        <v>0</v>
      </c>
      <c r="CA182" s="32">
        <f t="shared" si="412"/>
        <v>0</v>
      </c>
    </row>
    <row r="183" spans="69:79" x14ac:dyDescent="0.25">
      <c r="BQ183" s="32">
        <f t="shared" si="408"/>
        <v>4</v>
      </c>
      <c r="BR183" s="32">
        <f t="shared" si="409"/>
        <v>27</v>
      </c>
      <c r="BS183" s="32" t="str">
        <f t="shared" ca="1" si="410"/>
        <v>CY</v>
      </c>
      <c r="BT183" s="32" t="str">
        <f t="shared" ref="BT183:BY183" si="430">BT132</f>
        <v>from 5 to 10%</v>
      </c>
      <c r="BU183" s="32" t="str">
        <f t="shared" si="430"/>
        <v>DSO</v>
      </c>
      <c r="BV183" s="32" t="str">
        <f t="shared" si="430"/>
        <v>Industrie</v>
      </c>
      <c r="BW183" s="32" t="str">
        <f t="shared" si="430"/>
        <v>Chemical industry (material use), glass</v>
      </c>
      <c r="BX183" s="32" t="str">
        <f t="shared" si="430"/>
        <v>Membrane for deblending - Investment</v>
      </c>
      <c r="BY183" s="32" t="str">
        <f t="shared" si="430"/>
        <v>Chemical industry (material use), glass-Membrane for deblending - Investment</v>
      </c>
      <c r="BZ183" s="32">
        <f t="shared" si="411"/>
        <v>0</v>
      </c>
      <c r="CA183" s="32">
        <f t="shared" si="412"/>
        <v>0</v>
      </c>
    </row>
    <row r="184" spans="69:79" x14ac:dyDescent="0.25">
      <c r="BQ184" s="32">
        <f t="shared" ref="BQ184:BQ247" si="431">IF(BR184=1,BQ183+1,BQ183)</f>
        <v>4</v>
      </c>
      <c r="BR184" s="32">
        <f t="shared" ref="BR184:BR247" si="432">IF(BR183=MAX($A$4:$A$54),1,BR183+1)</f>
        <v>28</v>
      </c>
      <c r="BS184" s="32" t="str">
        <f t="shared" ref="BS184:BS247" ca="1" si="433">OFFSET($AK$3,0,BQ184-1)</f>
        <v>CY</v>
      </c>
      <c r="BT184" s="32" t="str">
        <f t="shared" ref="BT184:BY184" si="434">BT133</f>
        <v>from 5 to 10%</v>
      </c>
      <c r="BU184" s="32" t="str">
        <f t="shared" si="434"/>
        <v>DSO</v>
      </c>
      <c r="BV184" s="32" t="str">
        <f t="shared" si="434"/>
        <v>Industrie</v>
      </c>
      <c r="BW184" s="32" t="str">
        <f t="shared" si="434"/>
        <v>Chemical industry (material use), glass</v>
      </c>
      <c r="BX184" s="32" t="str">
        <f t="shared" si="434"/>
        <v>Membrane for deblending - H2. use</v>
      </c>
      <c r="BY184" s="32" t="str">
        <f t="shared" si="434"/>
        <v>Chemical industry (material use), glass-Membrane for deblending - H2. use</v>
      </c>
      <c r="BZ184" s="32">
        <f t="shared" ref="BZ184:BZ247" si="435">INDEX($I$4:$AI$54,$BR184,$BQ184)</f>
        <v>0</v>
      </c>
      <c r="CA184" s="32">
        <f t="shared" ref="CA184:CA247" si="436">INDEX($AK$4:$BK$54,$BR184,$BQ184)</f>
        <v>0</v>
      </c>
    </row>
    <row r="185" spans="69:79" x14ac:dyDescent="0.25">
      <c r="BQ185" s="32">
        <f t="shared" si="431"/>
        <v>4</v>
      </c>
      <c r="BR185" s="32">
        <f t="shared" si="432"/>
        <v>29</v>
      </c>
      <c r="BS185" s="32" t="str">
        <f t="shared" ca="1" si="433"/>
        <v>CY</v>
      </c>
      <c r="BT185" s="32" t="str">
        <f t="shared" ref="BT185:BY185" si="437">BT134</f>
        <v>from 10 to 20%</v>
      </c>
      <c r="BU185" s="32" t="str">
        <f t="shared" si="437"/>
        <v>TSO</v>
      </c>
      <c r="BV185" s="32" t="str">
        <f t="shared" si="437"/>
        <v>Transmission</v>
      </c>
      <c r="BW185" s="32" t="str">
        <f t="shared" si="437"/>
        <v>compresor gas grid</v>
      </c>
      <c r="BX185" s="32" t="str">
        <f t="shared" si="437"/>
        <v>Component exchange - 50% Investment</v>
      </c>
      <c r="BY185" s="32" t="str">
        <f t="shared" si="437"/>
        <v>compresor gas grid-Component exchange - 50% Investment</v>
      </c>
      <c r="BZ185" s="32">
        <f t="shared" si="435"/>
        <v>0</v>
      </c>
      <c r="CA185" s="32">
        <f t="shared" si="436"/>
        <v>0</v>
      </c>
    </row>
    <row r="186" spans="69:79" x14ac:dyDescent="0.25">
      <c r="BQ186" s="32">
        <f t="shared" si="431"/>
        <v>4</v>
      </c>
      <c r="BR186" s="32">
        <f t="shared" si="432"/>
        <v>30</v>
      </c>
      <c r="BS186" s="32" t="str">
        <f t="shared" ca="1" si="433"/>
        <v>CY</v>
      </c>
      <c r="BT186" s="32" t="str">
        <f t="shared" ref="BT186:BY186" si="438">BT135</f>
        <v>from 10 to 20%</v>
      </c>
      <c r="BU186" s="32" t="str">
        <f t="shared" si="438"/>
        <v>TSO</v>
      </c>
      <c r="BV186" s="32" t="str">
        <f t="shared" si="438"/>
        <v>Storage</v>
      </c>
      <c r="BW186" s="32" t="str">
        <f t="shared" si="438"/>
        <v>compresor storage (cavern + porous)</v>
      </c>
      <c r="BX186" s="32" t="str">
        <f t="shared" si="438"/>
        <v>Component exchange - 50% Investment</v>
      </c>
      <c r="BY186" s="32" t="str">
        <f t="shared" si="438"/>
        <v>compresor storage (cavern + porous)-Component exchange - 50% Investment</v>
      </c>
      <c r="BZ186" s="32">
        <f t="shared" si="435"/>
        <v>0</v>
      </c>
      <c r="CA186" s="32">
        <f t="shared" si="436"/>
        <v>0</v>
      </c>
    </row>
    <row r="187" spans="69:79" x14ac:dyDescent="0.25">
      <c r="BQ187" s="32">
        <f>IF(BR187=1,BQ186+1,BQ186)</f>
        <v>4</v>
      </c>
      <c r="BR187" s="32">
        <f>IF(BR186=MAX($A$4:$A$54),1,BR186+1)</f>
        <v>31</v>
      </c>
      <c r="BS187" s="32" t="str">
        <f t="shared" ca="1" si="433"/>
        <v>CY</v>
      </c>
      <c r="BT187" s="32" t="str">
        <f>BT136</f>
        <v>from 10 to 20%</v>
      </c>
      <c r="BU187" s="32" t="str">
        <f>BU136</f>
        <v>TSO</v>
      </c>
      <c r="BV187" s="32" t="str">
        <f>BV136</f>
        <v>Transmission</v>
      </c>
      <c r="BW187" s="32" t="str">
        <f>BW136</f>
        <v>Instalation of higher gas turbine capacities for compressors - inkl. transit and storage</v>
      </c>
      <c r="BX187" s="32" t="str">
        <f>BX136</f>
        <v>Investment +40% of excisting capacity</v>
      </c>
      <c r="BY187" s="32" t="str">
        <f>BY136</f>
        <v>Instalation of higher gas turbine capacities for compressors - inkl. transit and storage-Investment +40% of excisting capacity</v>
      </c>
      <c r="BZ187" s="32">
        <f t="shared" si="435"/>
        <v>0</v>
      </c>
      <c r="CA187" s="32">
        <f t="shared" si="436"/>
        <v>0</v>
      </c>
    </row>
    <row r="188" spans="69:79" x14ac:dyDescent="0.25">
      <c r="BQ188" s="32">
        <f t="shared" si="431"/>
        <v>4</v>
      </c>
      <c r="BR188" s="32">
        <f t="shared" si="432"/>
        <v>32</v>
      </c>
      <c r="BS188" s="32" t="str">
        <f t="shared" ca="1" si="433"/>
        <v>CY</v>
      </c>
      <c r="BT188" s="32" t="str">
        <f>BT137</f>
        <v>from 10 to 20%</v>
      </c>
      <c r="BU188" s="32" t="str">
        <f>BU137</f>
        <v>TSO</v>
      </c>
      <c r="BV188" s="32" t="str">
        <f>BV137</f>
        <v>Transmission</v>
      </c>
      <c r="BW188" s="32" t="str">
        <f>BW137</f>
        <v>Instalation of higher gas turbine capacities for compressors - inkl. transit and storage</v>
      </c>
      <c r="BX188" s="32" t="str">
        <f>BX137</f>
        <v>Gas demand +40% of excisting transport losses</v>
      </c>
      <c r="BY188" s="32" t="str">
        <f>BY137</f>
        <v>Instalation of higher gas turbine capacities for compressors - inkl. transit and storage-Gas demand +40% of excisting transport losses</v>
      </c>
      <c r="BZ188" s="32">
        <f t="shared" si="435"/>
        <v>0</v>
      </c>
      <c r="CA188" s="32">
        <f t="shared" si="436"/>
        <v>0</v>
      </c>
    </row>
    <row r="189" spans="69:79" x14ac:dyDescent="0.25">
      <c r="BQ189" s="32">
        <f t="shared" si="431"/>
        <v>4</v>
      </c>
      <c r="BR189" s="32">
        <f t="shared" si="432"/>
        <v>33</v>
      </c>
      <c r="BS189" s="32" t="str">
        <f t="shared" ca="1" si="433"/>
        <v>CY</v>
      </c>
      <c r="BT189" s="32" t="str">
        <f>BT138</f>
        <v>from 10 to 20%</v>
      </c>
      <c r="BU189" s="32" t="str">
        <f>BU138</f>
        <v>TSO</v>
      </c>
      <c r="BV189" s="32" t="str">
        <f>BV138</f>
        <v>Transmission</v>
      </c>
      <c r="BW189" s="32" t="str">
        <f>BW138</f>
        <v>gas chromatographs (GC)</v>
      </c>
      <c r="BX189" s="32" t="str">
        <f>BX138</f>
        <v>Adaptation - Exchange helium</v>
      </c>
      <c r="BY189" s="32" t="str">
        <f>BY138</f>
        <v>gas chromatographs (GC)-Adaptation - Exchange helium</v>
      </c>
      <c r="BZ189" s="32">
        <f t="shared" si="435"/>
        <v>0</v>
      </c>
      <c r="CA189" s="32">
        <f t="shared" si="436"/>
        <v>0</v>
      </c>
    </row>
    <row r="190" spans="69:79" x14ac:dyDescent="0.25">
      <c r="BQ190" s="32">
        <f t="shared" si="431"/>
        <v>4</v>
      </c>
      <c r="BR190" s="32">
        <f t="shared" si="432"/>
        <v>34</v>
      </c>
      <c r="BS190" s="32" t="str">
        <f t="shared" ca="1" si="433"/>
        <v>CY</v>
      </c>
      <c r="BT190" s="32" t="str">
        <f>BT139</f>
        <v>from 10 to 20%</v>
      </c>
      <c r="BU190" s="32" t="str">
        <f>BU139</f>
        <v>DSO</v>
      </c>
      <c r="BV190" s="32" t="str">
        <f>BV139</f>
        <v>End-use</v>
      </c>
      <c r="BW190" s="32" t="str">
        <f>BW139</f>
        <v>CHP for power generation</v>
      </c>
      <c r="BX190" s="32" t="str">
        <f>BX139</f>
        <v>Membrane for deblending - Investment</v>
      </c>
      <c r="BY190" s="32" t="str">
        <f>BY139</f>
        <v>CHP for power generation-Membrane for deblending - Investment</v>
      </c>
      <c r="BZ190" s="32">
        <f t="shared" si="435"/>
        <v>0</v>
      </c>
      <c r="CA190" s="32">
        <f t="shared" si="436"/>
        <v>0</v>
      </c>
    </row>
    <row r="191" spans="69:79" x14ac:dyDescent="0.25">
      <c r="BQ191" s="32">
        <f t="shared" si="431"/>
        <v>4</v>
      </c>
      <c r="BR191" s="32">
        <f t="shared" si="432"/>
        <v>35</v>
      </c>
      <c r="BS191" s="32" t="str">
        <f t="shared" ca="1" si="433"/>
        <v>CY</v>
      </c>
      <c r="BT191" s="32" t="str">
        <f>BT140</f>
        <v>from 10 to 20%</v>
      </c>
      <c r="BU191" s="32" t="str">
        <f>BU140</f>
        <v>DSO</v>
      </c>
      <c r="BV191" s="32" t="str">
        <f>BV140</f>
        <v>End-use</v>
      </c>
      <c r="BW191" s="32" t="str">
        <f>BW140</f>
        <v>CHP for power generation</v>
      </c>
      <c r="BX191" s="32" t="str">
        <f>BX140</f>
        <v>Membrane for deblending - electr. demand</v>
      </c>
      <c r="BY191" s="32" t="str">
        <f>BY140</f>
        <v>CHP for power generation-Membrane for deblending - electr. demand</v>
      </c>
      <c r="BZ191" s="32">
        <f t="shared" si="435"/>
        <v>0</v>
      </c>
      <c r="CA191" s="32">
        <f t="shared" si="436"/>
        <v>0</v>
      </c>
    </row>
    <row r="192" spans="69:79" x14ac:dyDescent="0.25">
      <c r="BQ192" s="32">
        <f t="shared" si="431"/>
        <v>4</v>
      </c>
      <c r="BR192" s="32">
        <f t="shared" si="432"/>
        <v>36</v>
      </c>
      <c r="BS192" s="32" t="str">
        <f t="shared" ca="1" si="433"/>
        <v>CY</v>
      </c>
      <c r="BT192" s="32" t="str">
        <f>BT141</f>
        <v>from 10 to 20%</v>
      </c>
      <c r="BU192" s="32" t="str">
        <f>BU141</f>
        <v>DSO</v>
      </c>
      <c r="BV192" s="32" t="str">
        <f>BV141</f>
        <v>End-use</v>
      </c>
      <c r="BW192" s="32" t="str">
        <f>BW141</f>
        <v>CHP for power generation</v>
      </c>
      <c r="BX192" s="32" t="str">
        <f>BX141</f>
        <v>Membrane for deblending - H2. use</v>
      </c>
      <c r="BY192" s="32" t="str">
        <f>BY141</f>
        <v>CHP for power generation-Membrane for deblending - H2. use</v>
      </c>
      <c r="BZ192" s="32">
        <f t="shared" si="435"/>
        <v>0</v>
      </c>
      <c r="CA192" s="32">
        <f t="shared" si="436"/>
        <v>0</v>
      </c>
    </row>
    <row r="193" spans="69:79" x14ac:dyDescent="0.25">
      <c r="BQ193" s="32">
        <f t="shared" si="431"/>
        <v>4</v>
      </c>
      <c r="BR193" s="32">
        <f t="shared" si="432"/>
        <v>37</v>
      </c>
      <c r="BS193" s="32" t="str">
        <f t="shared" ca="1" si="433"/>
        <v>CY</v>
      </c>
      <c r="BT193" s="32" t="str">
        <f>BT142</f>
        <v>from 10 to 20%</v>
      </c>
      <c r="BU193" s="32" t="str">
        <f>BU142</f>
        <v>TSO</v>
      </c>
      <c r="BV193" s="32" t="str">
        <f>BV142</f>
        <v>Storage</v>
      </c>
      <c r="BW193" s="32" t="str">
        <f>BW142</f>
        <v>Gas pressure regulator storage withdrawal</v>
      </c>
      <c r="BX193" s="32" t="str">
        <f>BX142</f>
        <v xml:space="preserve">  +5% less energy required</v>
      </c>
      <c r="BY193" s="32" t="str">
        <f>BY142</f>
        <v>Gas pressure regulator storage withdrawal-  +5% less energy required</v>
      </c>
      <c r="BZ193" s="32">
        <f t="shared" si="435"/>
        <v>0</v>
      </c>
      <c r="CA193" s="32">
        <f t="shared" si="436"/>
        <v>0</v>
      </c>
    </row>
    <row r="194" spans="69:79" x14ac:dyDescent="0.25">
      <c r="BQ194" s="32">
        <f t="shared" si="431"/>
        <v>4</v>
      </c>
      <c r="BR194" s="32">
        <f t="shared" si="432"/>
        <v>38</v>
      </c>
      <c r="BS194" s="32" t="str">
        <f t="shared" ca="1" si="433"/>
        <v>CY</v>
      </c>
      <c r="BT194" s="32" t="str">
        <f>BT143</f>
        <v>from 10 to 20%</v>
      </c>
      <c r="BU194" s="32" t="str">
        <f>BU143</f>
        <v>TSO</v>
      </c>
      <c r="BV194" s="32" t="str">
        <f>BV143</f>
        <v>Storage</v>
      </c>
      <c r="BW194" s="32" t="str">
        <f>BW143</f>
        <v>H2 losses by drying</v>
      </c>
      <c r="BX194" s="32" t="str">
        <f>BX143</f>
        <v xml:space="preserve">  5% of H2</v>
      </c>
      <c r="BY194" s="32" t="str">
        <f>BY143</f>
        <v>H2 losses by drying-  5% of H2</v>
      </c>
      <c r="BZ194" s="32">
        <f t="shared" si="435"/>
        <v>0</v>
      </c>
      <c r="CA194" s="32">
        <f t="shared" si="436"/>
        <v>0</v>
      </c>
    </row>
    <row r="195" spans="69:79" x14ac:dyDescent="0.25">
      <c r="BQ195" s="32">
        <f t="shared" si="431"/>
        <v>4</v>
      </c>
      <c r="BR195" s="32">
        <f t="shared" si="432"/>
        <v>39</v>
      </c>
      <c r="BS195" s="32" t="str">
        <f t="shared" ca="1" si="433"/>
        <v>CY</v>
      </c>
      <c r="BT195" s="32" t="str">
        <f>BT144</f>
        <v>from 10 to 20%</v>
      </c>
      <c r="BU195" s="32" t="str">
        <f>BU144</f>
        <v>TSO</v>
      </c>
      <c r="BV195" s="32" t="str">
        <f>BV144</f>
        <v>Transmission</v>
      </c>
      <c r="BW195" s="32" t="str">
        <f>BW144</f>
        <v>Gas pressure regulator &gt;40 to 16bar</v>
      </c>
      <c r="BX195" s="32" t="str">
        <f>BX144</f>
        <v xml:space="preserve"> +5% less energy required</v>
      </c>
      <c r="BY195" s="32" t="str">
        <f>BY144</f>
        <v>Gas pressure regulator &gt;40 to 16bar- +5% less energy required</v>
      </c>
      <c r="BZ195" s="32">
        <f t="shared" si="435"/>
        <v>5.5103695422623641E-4</v>
      </c>
      <c r="CA195" s="32">
        <f t="shared" si="436"/>
        <v>-1.5442748612624979E-2</v>
      </c>
    </row>
    <row r="196" spans="69:79" x14ac:dyDescent="0.25">
      <c r="BQ196" s="32">
        <f t="shared" si="431"/>
        <v>4</v>
      </c>
      <c r="BR196" s="32">
        <f t="shared" si="432"/>
        <v>40</v>
      </c>
      <c r="BS196" s="32" t="str">
        <f t="shared" ca="1" si="433"/>
        <v>CY</v>
      </c>
      <c r="BT196" s="32" t="str">
        <f>BT145</f>
        <v>from 10 to 20%</v>
      </c>
      <c r="BU196" s="32" t="str">
        <f>BU145</f>
        <v>DSO</v>
      </c>
      <c r="BV196" s="32" t="str">
        <f>BV145</f>
        <v>Distribution</v>
      </c>
      <c r="BW196" s="32" t="str">
        <f>BW145</f>
        <v>Gas pressure regulator</v>
      </c>
      <c r="BX196" s="32" t="str">
        <f>BX145</f>
        <v>Exchange Gas pressure regulator - Investment</v>
      </c>
      <c r="BY196" s="32" t="str">
        <f>BY145</f>
        <v>Gas pressure regulator-Exchange Gas pressure regulator - Investment</v>
      </c>
      <c r="BZ196" s="32">
        <f t="shared" si="435"/>
        <v>0</v>
      </c>
      <c r="CA196" s="32">
        <f t="shared" si="436"/>
        <v>0</v>
      </c>
    </row>
    <row r="197" spans="69:79" x14ac:dyDescent="0.25">
      <c r="BQ197" s="32">
        <f t="shared" si="431"/>
        <v>4</v>
      </c>
      <c r="BR197" s="32">
        <f t="shared" si="432"/>
        <v>41</v>
      </c>
      <c r="BS197" s="32" t="str">
        <f t="shared" ca="1" si="433"/>
        <v>CY</v>
      </c>
      <c r="BT197" s="32" t="str">
        <f>BT146</f>
        <v>from 10 to 20%</v>
      </c>
      <c r="BU197" s="32" t="str">
        <f>BU146</f>
        <v>DSO</v>
      </c>
      <c r="BV197" s="32" t="str">
        <f>BV146</f>
        <v>Distribution</v>
      </c>
      <c r="BW197" s="32" t="str">
        <f>BW146</f>
        <v>gas chromatographs (GC)</v>
      </c>
      <c r="BX197" s="32" t="str">
        <f>BX146</f>
        <v>Additional PCS Analysers for calorific value reconstruction system</v>
      </c>
      <c r="BY197" s="32" t="str">
        <f>BY146</f>
        <v>gas chromatographs (GC)-Additional PCS Analysers for calorific value reconstruction system</v>
      </c>
      <c r="BZ197" s="32">
        <f t="shared" si="435"/>
        <v>0</v>
      </c>
      <c r="CA197" s="32">
        <f t="shared" si="436"/>
        <v>0</v>
      </c>
    </row>
    <row r="198" spans="69:79" x14ac:dyDescent="0.25">
      <c r="BQ198" s="32">
        <f t="shared" si="431"/>
        <v>4</v>
      </c>
      <c r="BR198" s="32">
        <f t="shared" si="432"/>
        <v>42</v>
      </c>
      <c r="BS198" s="32" t="str">
        <f t="shared" ca="1" si="433"/>
        <v>CY</v>
      </c>
      <c r="BT198" s="32" t="str">
        <f>BT147</f>
        <v>from 10 to 20%</v>
      </c>
      <c r="BU198" s="32" t="str">
        <f>BU147</f>
        <v>DSO</v>
      </c>
      <c r="BV198" s="32" t="str">
        <f>BV147</f>
        <v>Distribution</v>
      </c>
      <c r="BW198" s="32" t="str">
        <f>BW147</f>
        <v>Chemical industry (material use), glass</v>
      </c>
      <c r="BX198" s="32" t="str">
        <f>BX147</f>
        <v>Membrane for deblending - Investment</v>
      </c>
      <c r="BY198" s="32" t="str">
        <f>BY147</f>
        <v>Chemical industry (material use), glass-Membrane for deblending - Investment</v>
      </c>
      <c r="BZ198" s="32">
        <f t="shared" si="435"/>
        <v>0</v>
      </c>
      <c r="CA198" s="32">
        <f t="shared" si="436"/>
        <v>0</v>
      </c>
    </row>
    <row r="199" spans="69:79" x14ac:dyDescent="0.25">
      <c r="BQ199" s="32">
        <f t="shared" si="431"/>
        <v>4</v>
      </c>
      <c r="BR199" s="32">
        <f t="shared" si="432"/>
        <v>43</v>
      </c>
      <c r="BS199" s="32" t="str">
        <f t="shared" ca="1" si="433"/>
        <v>CY</v>
      </c>
      <c r="BT199" s="32" t="str">
        <f>BT148</f>
        <v>from 10 to 20%</v>
      </c>
      <c r="BU199" s="32" t="str">
        <f>BU148</f>
        <v>DSO</v>
      </c>
      <c r="BV199" s="32" t="str">
        <f>BV148</f>
        <v>Distribution</v>
      </c>
      <c r="BW199" s="32" t="str">
        <f>BW148</f>
        <v>Chemical industry (material use), glass</v>
      </c>
      <c r="BX199" s="32" t="str">
        <f>BX148</f>
        <v>Membrane for deblending - H2. use</v>
      </c>
      <c r="BY199" s="32" t="str">
        <f>BY148</f>
        <v>Chemical industry (material use), glass-Membrane for deblending - H2. use</v>
      </c>
      <c r="BZ199" s="32">
        <f t="shared" si="435"/>
        <v>0</v>
      </c>
      <c r="CA199" s="32">
        <f t="shared" si="436"/>
        <v>0</v>
      </c>
    </row>
    <row r="200" spans="69:79" x14ac:dyDescent="0.25">
      <c r="BQ200" s="32">
        <f t="shared" si="431"/>
        <v>4</v>
      </c>
      <c r="BR200" s="32">
        <f t="shared" si="432"/>
        <v>44</v>
      </c>
      <c r="BS200" s="32" t="str">
        <f t="shared" ca="1" si="433"/>
        <v>CY</v>
      </c>
      <c r="BT200" s="32" t="str">
        <f>BT149</f>
        <v>from 10 to 20%</v>
      </c>
      <c r="BU200" s="32" t="str">
        <f>BU149</f>
        <v>DSO</v>
      </c>
      <c r="BV200" s="32" t="str">
        <f>BV149</f>
        <v>Distribution</v>
      </c>
      <c r="BW200" s="32" t="str">
        <f>BW149</f>
        <v xml:space="preserve">Gas turbine for power generation (old stock) </v>
      </c>
      <c r="BX200" s="32" t="str">
        <f>BX149</f>
        <v>Membrane for deblending - Investment</v>
      </c>
      <c r="BY200" s="32" t="str">
        <f>BY149</f>
        <v>Gas turbine for power generation (old stock) -Membrane for deblending - Investment</v>
      </c>
      <c r="BZ200" s="32">
        <f t="shared" si="435"/>
        <v>0</v>
      </c>
      <c r="CA200" s="32">
        <f t="shared" si="436"/>
        <v>0</v>
      </c>
    </row>
    <row r="201" spans="69:79" x14ac:dyDescent="0.25">
      <c r="BQ201" s="32">
        <f t="shared" si="431"/>
        <v>4</v>
      </c>
      <c r="BR201" s="32">
        <f t="shared" si="432"/>
        <v>45</v>
      </c>
      <c r="BS201" s="32" t="str">
        <f t="shared" ca="1" si="433"/>
        <v>CY</v>
      </c>
      <c r="BT201" s="32" t="str">
        <f>BT150</f>
        <v>from 10 to 20%</v>
      </c>
      <c r="BU201" s="32" t="str">
        <f>BU150</f>
        <v>DSO</v>
      </c>
      <c r="BV201" s="32" t="str">
        <f>BV150</f>
        <v>Distribution</v>
      </c>
      <c r="BW201" s="32" t="str">
        <f>BW150</f>
        <v xml:space="preserve">Gas turbine for power generation (old stock) </v>
      </c>
      <c r="BX201" s="32" t="str">
        <f>BX150</f>
        <v>Membrane for deblending - H2. use</v>
      </c>
      <c r="BY201" s="32" t="str">
        <f>BY150</f>
        <v>Gas turbine for power generation (old stock) -Membrane for deblending - H2. use</v>
      </c>
      <c r="BZ201" s="32">
        <f t="shared" si="435"/>
        <v>0</v>
      </c>
      <c r="CA201" s="32">
        <f t="shared" si="436"/>
        <v>0</v>
      </c>
    </row>
    <row r="202" spans="69:79" x14ac:dyDescent="0.25">
      <c r="BQ202" s="32">
        <f t="shared" si="431"/>
        <v>4</v>
      </c>
      <c r="BR202" s="32">
        <f t="shared" si="432"/>
        <v>46</v>
      </c>
      <c r="BS202" s="32" t="str">
        <f t="shared" ca="1" si="433"/>
        <v>CY</v>
      </c>
      <c r="BT202" s="32" t="str">
        <f>BT151</f>
        <v>from 10 to 20%</v>
      </c>
      <c r="BU202" s="32" t="str">
        <f>BU151</f>
        <v>DSO</v>
      </c>
      <c r="BV202" s="32" t="str">
        <f>BV151</f>
        <v>Distribution</v>
      </c>
      <c r="BW202" s="32" t="str">
        <f>BW151</f>
        <v>Gas turbine for grid and storage</v>
      </c>
      <c r="BX202" s="32" t="str">
        <f>BX151</f>
        <v>Membrane for deblending - Investment</v>
      </c>
      <c r="BY202" s="32" t="str">
        <f>BY151</f>
        <v>Gas turbine for grid and storage-Membrane for deblending - Investment</v>
      </c>
      <c r="BZ202" s="32">
        <f t="shared" si="435"/>
        <v>0</v>
      </c>
      <c r="CA202" s="32">
        <f t="shared" si="436"/>
        <v>0</v>
      </c>
    </row>
    <row r="203" spans="69:79" x14ac:dyDescent="0.25">
      <c r="BQ203" s="32">
        <f t="shared" si="431"/>
        <v>4</v>
      </c>
      <c r="BR203" s="32">
        <f t="shared" si="432"/>
        <v>47</v>
      </c>
      <c r="BS203" s="32" t="str">
        <f t="shared" ca="1" si="433"/>
        <v>CY</v>
      </c>
      <c r="BT203" s="32" t="str">
        <f>BT152</f>
        <v>from 10 to 20%</v>
      </c>
      <c r="BU203" s="32" t="str">
        <f>BU152</f>
        <v>DSO</v>
      </c>
      <c r="BV203" s="32" t="str">
        <f>BV152</f>
        <v>Distribution</v>
      </c>
      <c r="BW203" s="32" t="str">
        <f>BW152</f>
        <v>Gas turbine for grid and storage</v>
      </c>
      <c r="BX203" s="32" t="str">
        <f>BX152</f>
        <v>Membrane for deblending - H2. use</v>
      </c>
      <c r="BY203" s="32" t="str">
        <f>BY152</f>
        <v>Gas turbine for grid and storage-Membrane for deblending - H2. use</v>
      </c>
      <c r="BZ203" s="32">
        <f t="shared" si="435"/>
        <v>0</v>
      </c>
      <c r="CA203" s="32">
        <f t="shared" si="436"/>
        <v>0</v>
      </c>
    </row>
    <row r="204" spans="69:79" x14ac:dyDescent="0.25">
      <c r="BQ204" s="32">
        <f t="shared" si="431"/>
        <v>4</v>
      </c>
      <c r="BR204" s="32">
        <f t="shared" si="432"/>
        <v>48</v>
      </c>
      <c r="BS204" s="32" t="str">
        <f t="shared" ca="1" si="433"/>
        <v>CY</v>
      </c>
      <c r="BT204" s="32" t="str">
        <f>BT153</f>
        <v>from 10 to 20%</v>
      </c>
      <c r="BU204" s="32" t="str">
        <f>BU153</f>
        <v>DSO</v>
      </c>
      <c r="BV204" s="32" t="str">
        <f>BV153</f>
        <v>Distribution</v>
      </c>
      <c r="BW204" s="32" t="str">
        <f>BW153</f>
        <v>industrial high temperature application (&gt;500°C without glass)</v>
      </c>
      <c r="BX204" s="32" t="str">
        <f>BX153</f>
        <v xml:space="preserve">Calorific value adjustment - LPG demand </v>
      </c>
      <c r="BY204" s="32" t="str">
        <f>BY153</f>
        <v xml:space="preserve">industrial high temperature application (&gt;500°C without glass)-Calorific value adjustment - LPG demand </v>
      </c>
      <c r="BZ204" s="32">
        <f t="shared" si="435"/>
        <v>0.44037100748595093</v>
      </c>
      <c r="CA204" s="32">
        <f t="shared" si="436"/>
        <v>2.3210612195964755</v>
      </c>
    </row>
    <row r="205" spans="69:79" x14ac:dyDescent="0.25">
      <c r="BQ205" s="32">
        <f t="shared" si="431"/>
        <v>4</v>
      </c>
      <c r="BR205" s="32">
        <f t="shared" si="432"/>
        <v>49</v>
      </c>
      <c r="BS205" s="32" t="str">
        <f t="shared" ca="1" si="433"/>
        <v>CY</v>
      </c>
      <c r="BT205" s="32" t="str">
        <f>BT154</f>
        <v>&gt;20%</v>
      </c>
      <c r="BU205" s="32" t="str">
        <f>BU154</f>
        <v>DSO</v>
      </c>
      <c r="BV205" s="32" t="str">
        <f>BV154</f>
        <v>End-use</v>
      </c>
      <c r="BW205" s="32" t="str">
        <f>BW154</f>
        <v>boilers</v>
      </c>
      <c r="BX205" s="32" t="str">
        <f>BX154</f>
        <v>new heating boilers - Investment</v>
      </c>
      <c r="BY205" s="32" t="str">
        <f>BY154</f>
        <v>boilers-new heating boilers - Investment</v>
      </c>
      <c r="BZ205" s="32">
        <f t="shared" si="435"/>
        <v>1.3551198658192628E-3</v>
      </c>
      <c r="CA205" s="32">
        <f t="shared" si="436"/>
        <v>1.3994622297106322E-3</v>
      </c>
    </row>
    <row r="206" spans="69:79" x14ac:dyDescent="0.25">
      <c r="BQ206" s="32">
        <f t="shared" si="431"/>
        <v>4</v>
      </c>
      <c r="BR206" s="32">
        <f t="shared" si="432"/>
        <v>50</v>
      </c>
      <c r="BS206" s="32" t="str">
        <f t="shared" ca="1" si="433"/>
        <v>CY</v>
      </c>
      <c r="BT206" s="32" t="str">
        <f>BT155</f>
        <v>&gt;20%</v>
      </c>
      <c r="BU206" s="32" t="str">
        <f>BU155</f>
        <v>DSO</v>
      </c>
      <c r="BV206" s="32" t="str">
        <f>BV155</f>
        <v>…</v>
      </c>
      <c r="BW206" s="32" t="str">
        <f>BW155</f>
        <v>…</v>
      </c>
      <c r="BX206" s="32" t="str">
        <f>BX155</f>
        <v>new heating boilers - Investment</v>
      </c>
      <c r="BY206" s="32" t="str">
        <f>BY155</f>
        <v>…-new heating boilers - Investment</v>
      </c>
      <c r="BZ206" s="32">
        <f t="shared" si="435"/>
        <v>0</v>
      </c>
      <c r="CA206" s="32">
        <f t="shared" si="436"/>
        <v>0</v>
      </c>
    </row>
    <row r="207" spans="69:79" x14ac:dyDescent="0.25">
      <c r="BQ207" s="32">
        <f t="shared" si="431"/>
        <v>4</v>
      </c>
      <c r="BR207" s="32">
        <f t="shared" si="432"/>
        <v>51</v>
      </c>
      <c r="BS207" s="32" t="str">
        <f t="shared" ca="1" si="433"/>
        <v>CY</v>
      </c>
      <c r="BT207" s="32" t="str">
        <f>BT156</f>
        <v>&gt;20%</v>
      </c>
      <c r="BU207" s="32" t="str">
        <f>BU156</f>
        <v>DSO</v>
      </c>
      <c r="BV207" s="32" t="str">
        <f>BV156</f>
        <v>…</v>
      </c>
      <c r="BW207" s="32" t="str">
        <f>BW156</f>
        <v>…</v>
      </c>
      <c r="BX207" s="32" t="str">
        <f>BX156</f>
        <v>new heating boilers - Investment</v>
      </c>
      <c r="BY207" s="32" t="str">
        <f>BY156</f>
        <v>…-new heating boilers - Investment</v>
      </c>
      <c r="BZ207" s="32">
        <f t="shared" si="435"/>
        <v>0</v>
      </c>
      <c r="CA207" s="32">
        <f t="shared" si="436"/>
        <v>0</v>
      </c>
    </row>
    <row r="208" spans="69:79" x14ac:dyDescent="0.25">
      <c r="BQ208" s="32">
        <f t="shared" si="431"/>
        <v>5</v>
      </c>
      <c r="BR208" s="32">
        <f t="shared" si="432"/>
        <v>1</v>
      </c>
      <c r="BS208" s="32" t="str">
        <f t="shared" ca="1" si="433"/>
        <v>CZ</v>
      </c>
      <c r="BT208" s="32" t="str">
        <f>BT157</f>
        <v>&lt;5%</v>
      </c>
      <c r="BU208" s="32" t="str">
        <f>BU157</f>
        <v>TSO</v>
      </c>
      <c r="BV208" s="32" t="str">
        <f>BV157</f>
        <v>Storage</v>
      </c>
      <c r="BW208" s="32" t="str">
        <f>BW157</f>
        <v>Porous storage</v>
      </c>
      <c r="BX208" s="32" t="str">
        <f>BX157</f>
        <v>Desulfurization and Drying - Investment</v>
      </c>
      <c r="BY208" s="32" t="str">
        <f>BY157</f>
        <v>Porous storage-Desulfurization and Drying - Investment</v>
      </c>
      <c r="BZ208" s="32">
        <f t="shared" si="435"/>
        <v>2.4851873774844297</v>
      </c>
      <c r="CA208" s="32">
        <f t="shared" si="436"/>
        <v>14.52608838304878</v>
      </c>
    </row>
    <row r="209" spans="69:79" x14ac:dyDescent="0.25">
      <c r="BQ209" s="32">
        <f t="shared" si="431"/>
        <v>5</v>
      </c>
      <c r="BR209" s="32">
        <f t="shared" si="432"/>
        <v>2</v>
      </c>
      <c r="BS209" s="32" t="str">
        <f t="shared" ca="1" si="433"/>
        <v>CZ</v>
      </c>
      <c r="BT209" s="32" t="str">
        <f>BT158</f>
        <v>&lt;5%</v>
      </c>
      <c r="BU209" s="32" t="str">
        <f>BU158</f>
        <v>TSO</v>
      </c>
      <c r="BV209" s="32" t="str">
        <f>BV158</f>
        <v>Industrie</v>
      </c>
      <c r="BW209" s="32" t="str">
        <f>BW158</f>
        <v>50% Chemical industry (material use), glass</v>
      </c>
      <c r="BX209" s="32" t="str">
        <f>BX158</f>
        <v>Membrane for deblending - Investment</v>
      </c>
      <c r="BY209" s="32" t="str">
        <f>BY158</f>
        <v>50% Chemical industry (material use), glass-Membrane for deblending - Investment</v>
      </c>
      <c r="BZ209" s="32">
        <f t="shared" si="435"/>
        <v>0.22536167905268784</v>
      </c>
      <c r="CA209" s="32">
        <f t="shared" si="436"/>
        <v>0.20706595761995536</v>
      </c>
    </row>
    <row r="210" spans="69:79" x14ac:dyDescent="0.25">
      <c r="BQ210" s="32">
        <f t="shared" si="431"/>
        <v>5</v>
      </c>
      <c r="BR210" s="32">
        <f t="shared" si="432"/>
        <v>3</v>
      </c>
      <c r="BS210" s="32" t="str">
        <f t="shared" ca="1" si="433"/>
        <v>CZ</v>
      </c>
      <c r="BT210" s="32" t="str">
        <f>BT159</f>
        <v>&lt;5%</v>
      </c>
      <c r="BU210" s="32" t="str">
        <f>BU159</f>
        <v>TSO</v>
      </c>
      <c r="BV210" s="32" t="str">
        <f>BV159</f>
        <v>Industrie</v>
      </c>
      <c r="BW210" s="32" t="str">
        <f>BW159</f>
        <v>50% Chemical industry (material use), glass</v>
      </c>
      <c r="BX210" s="32" t="str">
        <f>BX159</f>
        <v>Membrane for deblending - electr. demand</v>
      </c>
      <c r="BY210" s="32" t="str">
        <f>BY159</f>
        <v>50% Chemical industry (material use), glass-Membrane for deblending - electr. demand</v>
      </c>
      <c r="BZ210" s="32">
        <f t="shared" si="435"/>
        <v>1.97416830850155</v>
      </c>
      <c r="CA210" s="32">
        <f t="shared" si="436"/>
        <v>1.929678498671078</v>
      </c>
    </row>
    <row r="211" spans="69:79" x14ac:dyDescent="0.25">
      <c r="BQ211" s="32">
        <f t="shared" si="431"/>
        <v>5</v>
      </c>
      <c r="BR211" s="32">
        <f t="shared" si="432"/>
        <v>4</v>
      </c>
      <c r="BS211" s="32" t="str">
        <f t="shared" ca="1" si="433"/>
        <v>CZ</v>
      </c>
      <c r="BT211" s="32" t="str">
        <f>BT160</f>
        <v>&lt;5%</v>
      </c>
      <c r="BU211" s="32" t="str">
        <f>BU160</f>
        <v>TSO</v>
      </c>
      <c r="BV211" s="32" t="str">
        <f>BV160</f>
        <v>Industrie</v>
      </c>
      <c r="BW211" s="32" t="str">
        <f>BW160</f>
        <v>50% Chemical industry (material use), glass</v>
      </c>
      <c r="BX211" s="32" t="str">
        <f>BX160</f>
        <v>Membrane for deblending - H2. use</v>
      </c>
      <c r="BY211" s="32" t="str">
        <f>BY160</f>
        <v>50% Chemical industry (material use), glass-Membrane for deblending - H2. use</v>
      </c>
      <c r="BZ211" s="32">
        <f t="shared" si="435"/>
        <v>1.9741683085015458</v>
      </c>
      <c r="CA211" s="32">
        <f t="shared" si="436"/>
        <v>1.0860339105448602</v>
      </c>
    </row>
    <row r="212" spans="69:79" x14ac:dyDescent="0.25">
      <c r="BQ212" s="32">
        <f t="shared" si="431"/>
        <v>5</v>
      </c>
      <c r="BR212" s="32">
        <f t="shared" si="432"/>
        <v>5</v>
      </c>
      <c r="BS212" s="32" t="str">
        <f t="shared" ca="1" si="433"/>
        <v>CZ</v>
      </c>
      <c r="BT212" s="32" t="str">
        <f>BT161</f>
        <v>&lt;5%</v>
      </c>
      <c r="BU212" s="32" t="str">
        <f>BU161</f>
        <v>DSO</v>
      </c>
      <c r="BV212" s="32" t="str">
        <f>BV161</f>
        <v>Industrie</v>
      </c>
      <c r="BW212" s="32" t="str">
        <f>BW161</f>
        <v>50% Chemical industry (material use), glass</v>
      </c>
      <c r="BX212" s="32" t="str">
        <f>BX161</f>
        <v>Membrane for deblending - Investment</v>
      </c>
      <c r="BY212" s="32" t="str">
        <f>BY161</f>
        <v>50% Chemical industry (material use), glass-Membrane for deblending - Investment</v>
      </c>
      <c r="BZ212" s="32">
        <f t="shared" si="435"/>
        <v>0.22536167905268784</v>
      </c>
      <c r="CA212" s="32">
        <f t="shared" si="436"/>
        <v>0.20706595761995536</v>
      </c>
    </row>
    <row r="213" spans="69:79" x14ac:dyDescent="0.25">
      <c r="BQ213" s="32">
        <f t="shared" si="431"/>
        <v>5</v>
      </c>
      <c r="BR213" s="32">
        <f t="shared" si="432"/>
        <v>6</v>
      </c>
      <c r="BS213" s="32" t="str">
        <f t="shared" ca="1" si="433"/>
        <v>CZ</v>
      </c>
      <c r="BT213" s="32" t="str">
        <f>BT162</f>
        <v>&lt;5%</v>
      </c>
      <c r="BU213" s="32" t="str">
        <f>BU162</f>
        <v>DSO</v>
      </c>
      <c r="BV213" s="32" t="str">
        <f>BV162</f>
        <v>Industrie</v>
      </c>
      <c r="BW213" s="32" t="str">
        <f>BW162</f>
        <v>50% Chemical industry (material use), glass</v>
      </c>
      <c r="BX213" s="32" t="str">
        <f>BX162</f>
        <v>Membrane for deblending - electr. demand</v>
      </c>
      <c r="BY213" s="32" t="str">
        <f>BY162</f>
        <v>50% Chemical industry (material use), glass-Membrane for deblending - electr. demand</v>
      </c>
      <c r="BZ213" s="32">
        <f t="shared" si="435"/>
        <v>1.9741683085015458</v>
      </c>
      <c r="CA213" s="32">
        <f t="shared" si="436"/>
        <v>1.9296784986710738</v>
      </c>
    </row>
    <row r="214" spans="69:79" x14ac:dyDescent="0.25">
      <c r="BQ214" s="32">
        <f t="shared" si="431"/>
        <v>5</v>
      </c>
      <c r="BR214" s="32">
        <f t="shared" si="432"/>
        <v>7</v>
      </c>
      <c r="BS214" s="32" t="str">
        <f t="shared" ca="1" si="433"/>
        <v>CZ</v>
      </c>
      <c r="BT214" s="32" t="str">
        <f>BT163</f>
        <v>&lt;5%</v>
      </c>
      <c r="BU214" s="32" t="str">
        <f>BU163</f>
        <v>DSO</v>
      </c>
      <c r="BV214" s="32" t="str">
        <f>BV163</f>
        <v>Industrie</v>
      </c>
      <c r="BW214" s="32" t="str">
        <f>BW163</f>
        <v>50% Chemical industry (material use), glass</v>
      </c>
      <c r="BX214" s="32" t="str">
        <f>BX163</f>
        <v>Membrane for deblending - H2. use</v>
      </c>
      <c r="BY214" s="32" t="str">
        <f>BY163</f>
        <v>50% Chemical industry (material use), glass-Membrane for deblending - H2. use</v>
      </c>
      <c r="BZ214" s="32">
        <f t="shared" si="435"/>
        <v>1.9741683085015458</v>
      </c>
      <c r="CA214" s="32">
        <f t="shared" si="436"/>
        <v>1.0860339105448602</v>
      </c>
    </row>
    <row r="215" spans="69:79" x14ac:dyDescent="0.25">
      <c r="BQ215" s="32">
        <f t="shared" si="431"/>
        <v>5</v>
      </c>
      <c r="BR215" s="32">
        <f t="shared" si="432"/>
        <v>8</v>
      </c>
      <c r="BS215" s="32" t="str">
        <f t="shared" ca="1" si="433"/>
        <v>CZ</v>
      </c>
      <c r="BT215" s="32" t="str">
        <f>BT164</f>
        <v>from 5 to 10%</v>
      </c>
      <c r="BU215" s="32" t="str">
        <f>BU164</f>
        <v>TSO</v>
      </c>
      <c r="BV215" s="32" t="str">
        <f>BV164</f>
        <v>End-use</v>
      </c>
      <c r="BW215" s="32" t="str">
        <f>BW164</f>
        <v xml:space="preserve">Gas turbine for power generation (old stock) </v>
      </c>
      <c r="BX215" s="32" t="str">
        <f>BX164</f>
        <v>Membrane for deblending - Investment</v>
      </c>
      <c r="BY215" s="32" t="str">
        <f>BY164</f>
        <v>Gas turbine for power generation (old stock) -Membrane for deblending - Investment</v>
      </c>
      <c r="BZ215" s="32">
        <f t="shared" si="435"/>
        <v>0.71957464190240539</v>
      </c>
      <c r="CA215" s="32">
        <f t="shared" si="436"/>
        <v>1.1140870569190147</v>
      </c>
    </row>
    <row r="216" spans="69:79" x14ac:dyDescent="0.25">
      <c r="BQ216" s="32">
        <f t="shared" si="431"/>
        <v>5</v>
      </c>
      <c r="BR216" s="32">
        <f t="shared" si="432"/>
        <v>9</v>
      </c>
      <c r="BS216" s="32" t="str">
        <f t="shared" ca="1" si="433"/>
        <v>CZ</v>
      </c>
      <c r="BT216" s="32" t="str">
        <f>BT165</f>
        <v>from 5 to 10%</v>
      </c>
      <c r="BU216" s="32" t="str">
        <f>BU165</f>
        <v>TSO</v>
      </c>
      <c r="BV216" s="32" t="str">
        <f>BV165</f>
        <v>End-use</v>
      </c>
      <c r="BW216" s="32" t="str">
        <f>BW165</f>
        <v xml:space="preserve">Gas turbine for power generation (old stock) </v>
      </c>
      <c r="BX216" s="32" t="str">
        <f>BX165</f>
        <v>Membrane for deblending - electr. demand</v>
      </c>
      <c r="BY216" s="32" t="str">
        <f>BY165</f>
        <v>Gas turbine for power generation (old stock) -Membrane for deblending - electr. demand</v>
      </c>
      <c r="BZ216" s="32">
        <f t="shared" si="435"/>
        <v>0.24798447305387794</v>
      </c>
      <c r="CA216" s="32">
        <f t="shared" si="436"/>
        <v>0.24239590089436888</v>
      </c>
    </row>
    <row r="217" spans="69:79" x14ac:dyDescent="0.25">
      <c r="BQ217" s="32">
        <f t="shared" si="431"/>
        <v>5</v>
      </c>
      <c r="BR217" s="32">
        <f t="shared" si="432"/>
        <v>10</v>
      </c>
      <c r="BS217" s="32" t="str">
        <f t="shared" ca="1" si="433"/>
        <v>CZ</v>
      </c>
      <c r="BT217" s="32" t="str">
        <f>BT166</f>
        <v>from 5 to 10%</v>
      </c>
      <c r="BU217" s="32" t="str">
        <f>BU166</f>
        <v>TSO</v>
      </c>
      <c r="BV217" s="32" t="str">
        <f>BV166</f>
        <v>End-use</v>
      </c>
      <c r="BW217" s="32" t="str">
        <f>BW166</f>
        <v xml:space="preserve">Gas turbine for power generation (old stock) </v>
      </c>
      <c r="BX217" s="32" t="str">
        <f>BX166</f>
        <v>Membrane for deblending - H2. use</v>
      </c>
      <c r="BY217" s="32" t="str">
        <f>BY166</f>
        <v>Gas turbine for power generation (old stock) -Membrane for deblending - H2. use</v>
      </c>
      <c r="BZ217" s="32">
        <f t="shared" si="435"/>
        <v>0.24798447305387794</v>
      </c>
      <c r="CA217" s="32">
        <f t="shared" si="436"/>
        <v>0.27284355225976792</v>
      </c>
    </row>
    <row r="218" spans="69:79" x14ac:dyDescent="0.25">
      <c r="BQ218" s="32">
        <f t="shared" si="431"/>
        <v>5</v>
      </c>
      <c r="BR218" s="32">
        <f t="shared" si="432"/>
        <v>11</v>
      </c>
      <c r="BS218" s="32" t="str">
        <f t="shared" ca="1" si="433"/>
        <v>CZ</v>
      </c>
      <c r="BT218" s="32" t="str">
        <f>BT167</f>
        <v>from 5 to 10%</v>
      </c>
      <c r="BU218" s="32" t="str">
        <f>BU167</f>
        <v>TSO</v>
      </c>
      <c r="BV218" s="32" t="str">
        <f>BV167</f>
        <v>Transmission</v>
      </c>
      <c r="BW218" s="32" t="str">
        <f>BW167</f>
        <v>Gas turbine for gas grid  - inkl. transit</v>
      </c>
      <c r="BX218" s="32" t="str">
        <f>BX167</f>
        <v>Membrane for deblending - Investment</v>
      </c>
      <c r="BY218" s="32" t="str">
        <f>BY167</f>
        <v>Gas turbine for gas grid  - inkl. transit-Membrane for deblending - Investment</v>
      </c>
      <c r="BZ218" s="32">
        <f t="shared" si="435"/>
        <v>0.34614516823764313</v>
      </c>
      <c r="CA218" s="32">
        <f t="shared" si="436"/>
        <v>1.3142973900596804</v>
      </c>
    </row>
    <row r="219" spans="69:79" x14ac:dyDescent="0.25">
      <c r="BQ219" s="32">
        <f t="shared" si="431"/>
        <v>5</v>
      </c>
      <c r="BR219" s="32">
        <f t="shared" si="432"/>
        <v>12</v>
      </c>
      <c r="BS219" s="32" t="str">
        <f t="shared" ca="1" si="433"/>
        <v>CZ</v>
      </c>
      <c r="BT219" s="32" t="str">
        <f>BT168</f>
        <v>from 5 to 10%</v>
      </c>
      <c r="BU219" s="32" t="str">
        <f>BU168</f>
        <v>TSO</v>
      </c>
      <c r="BV219" s="32" t="str">
        <f>BV168</f>
        <v>Transmission</v>
      </c>
      <c r="BW219" s="32" t="str">
        <f>BW168</f>
        <v>Gas turbine for gas grid  - inkl. transit</v>
      </c>
      <c r="BX219" s="32" t="str">
        <f>BX168</f>
        <v>Membrane for deblending - electr. demand</v>
      </c>
      <c r="BY219" s="32" t="str">
        <f>BY168</f>
        <v>Gas turbine for gas grid  - inkl. transit-Membrane for deblending - electr. demand</v>
      </c>
      <c r="BZ219" s="32">
        <f t="shared" si="435"/>
        <v>0.20946840450680987</v>
      </c>
      <c r="CA219" s="32">
        <f t="shared" si="436"/>
        <v>0.21265827868711659</v>
      </c>
    </row>
    <row r="220" spans="69:79" x14ac:dyDescent="0.25">
      <c r="BQ220" s="32">
        <f t="shared" si="431"/>
        <v>5</v>
      </c>
      <c r="BR220" s="32">
        <f t="shared" si="432"/>
        <v>13</v>
      </c>
      <c r="BS220" s="32" t="str">
        <f t="shared" ca="1" si="433"/>
        <v>CZ</v>
      </c>
      <c r="BT220" s="32" t="str">
        <f>BT169</f>
        <v>from 5 to 10%</v>
      </c>
      <c r="BU220" s="32" t="str">
        <f>BU169</f>
        <v>TSO</v>
      </c>
      <c r="BV220" s="32" t="str">
        <f>BV169</f>
        <v>Transmission</v>
      </c>
      <c r="BW220" s="32" t="str">
        <f>BW169</f>
        <v>Gas turbine for gas grid  - inkl. transit</v>
      </c>
      <c r="BX220" s="32" t="str">
        <f>BX169</f>
        <v>Membrane for deblending - H2. use</v>
      </c>
      <c r="BY220" s="32" t="str">
        <f>BY169</f>
        <v>Gas turbine for gas grid  - inkl. transit-Membrane for deblending - H2. use</v>
      </c>
      <c r="BZ220" s="32">
        <f t="shared" si="435"/>
        <v>0.20946840450680987</v>
      </c>
      <c r="CA220" s="32">
        <f t="shared" si="436"/>
        <v>0.23046645972631893</v>
      </c>
    </row>
    <row r="221" spans="69:79" x14ac:dyDescent="0.25">
      <c r="BQ221" s="32">
        <f t="shared" si="431"/>
        <v>5</v>
      </c>
      <c r="BR221" s="32">
        <f t="shared" si="432"/>
        <v>14</v>
      </c>
      <c r="BS221" s="32" t="str">
        <f t="shared" ca="1" si="433"/>
        <v>CZ</v>
      </c>
      <c r="BT221" s="32" t="str">
        <f>BT170</f>
        <v>from 5 to 10%</v>
      </c>
      <c r="BU221" s="32" t="str">
        <f>BU170</f>
        <v>TSO</v>
      </c>
      <c r="BV221" s="32" t="str">
        <f>BV170</f>
        <v>Storage</v>
      </c>
      <c r="BW221" s="32" t="str">
        <f>BW170</f>
        <v>Gas turbine for storage (cavern + porous)</v>
      </c>
      <c r="BX221" s="32" t="str">
        <f>BX170</f>
        <v>Membrane for deblending - Investment</v>
      </c>
      <c r="BY221" s="32" t="str">
        <f>BY170</f>
        <v>Gas turbine for storage (cavern + porous)-Membrane for deblending - Investment</v>
      </c>
      <c r="BZ221" s="32">
        <f t="shared" si="435"/>
        <v>0.23532862031395563</v>
      </c>
      <c r="CA221" s="32">
        <f t="shared" si="436"/>
        <v>0.89353202027836942</v>
      </c>
    </row>
    <row r="222" spans="69:79" x14ac:dyDescent="0.25">
      <c r="BQ222" s="32">
        <f t="shared" si="431"/>
        <v>5</v>
      </c>
      <c r="BR222" s="32">
        <f t="shared" si="432"/>
        <v>15</v>
      </c>
      <c r="BS222" s="32" t="str">
        <f t="shared" ca="1" si="433"/>
        <v>CZ</v>
      </c>
      <c r="BT222" s="32" t="str">
        <f>BT171</f>
        <v>from 5 to 10%</v>
      </c>
      <c r="BU222" s="32" t="str">
        <f>BU171</f>
        <v>TSO</v>
      </c>
      <c r="BV222" s="32" t="str">
        <f>BV171</f>
        <v>Storage</v>
      </c>
      <c r="BW222" s="32" t="str">
        <f>BW171</f>
        <v>Gas turbine for storage (cavern + porous)</v>
      </c>
      <c r="BX222" s="32" t="str">
        <f>BX171</f>
        <v>Membrane for deblending - electr. demand</v>
      </c>
      <c r="BY222" s="32" t="str">
        <f>BY171</f>
        <v>Gas turbine for storage (cavern + porous)-Membrane for deblending - electr. demand</v>
      </c>
      <c r="BZ222" s="32">
        <f t="shared" si="435"/>
        <v>0.16052113525718964</v>
      </c>
      <c r="CA222" s="32">
        <f t="shared" si="436"/>
        <v>0.16296561955044633</v>
      </c>
    </row>
    <row r="223" spans="69:79" x14ac:dyDescent="0.25">
      <c r="BQ223" s="32">
        <f t="shared" si="431"/>
        <v>5</v>
      </c>
      <c r="BR223" s="32">
        <f t="shared" si="432"/>
        <v>16</v>
      </c>
      <c r="BS223" s="32" t="str">
        <f t="shared" ca="1" si="433"/>
        <v>CZ</v>
      </c>
      <c r="BT223" s="32" t="str">
        <f>BT172</f>
        <v>from 5 to 10%</v>
      </c>
      <c r="BU223" s="32" t="str">
        <f>BU172</f>
        <v>TSO</v>
      </c>
      <c r="BV223" s="32" t="str">
        <f>BV172</f>
        <v>Storage</v>
      </c>
      <c r="BW223" s="32" t="str">
        <f>BW172</f>
        <v>Gas turbine for storage (cavern + porous)</v>
      </c>
      <c r="BX223" s="32" t="str">
        <f>BX172</f>
        <v>Membrane for deblending - H2. use</v>
      </c>
      <c r="BY223" s="32" t="str">
        <f>BY172</f>
        <v>Gas turbine for storage (cavern + porous)-Membrane for deblending - H2. use</v>
      </c>
      <c r="BZ223" s="32">
        <f t="shared" si="435"/>
        <v>0.16052113525718964</v>
      </c>
      <c r="CA223" s="32">
        <f t="shared" si="436"/>
        <v>0.17661249600424289</v>
      </c>
    </row>
    <row r="224" spans="69:79" x14ac:dyDescent="0.25">
      <c r="BQ224" s="32">
        <f t="shared" si="431"/>
        <v>5</v>
      </c>
      <c r="BR224" s="32">
        <f t="shared" si="432"/>
        <v>17</v>
      </c>
      <c r="BS224" s="32" t="str">
        <f t="shared" ca="1" si="433"/>
        <v>CZ</v>
      </c>
      <c r="BT224" s="32" t="str">
        <f>BT173</f>
        <v>from 5 to 10%</v>
      </c>
      <c r="BU224" s="32" t="str">
        <f>BU173</f>
        <v>TSO</v>
      </c>
      <c r="BV224" s="32" t="str">
        <f>BV173</f>
        <v>Industrie</v>
      </c>
      <c r="BW224" s="32" t="str">
        <f>BW173</f>
        <v>50% industrial high temperature application (&gt;500°C without glass)</v>
      </c>
      <c r="BX224" s="32" t="str">
        <f>BX173</f>
        <v>Calorific value adjustment - Investment</v>
      </c>
      <c r="BY224" s="32" t="str">
        <f>BY173</f>
        <v>50% industrial high temperature application (&gt;500°C without glass)-Calorific value adjustment - Investment</v>
      </c>
      <c r="BZ224" s="32">
        <f t="shared" si="435"/>
        <v>0.70419915727225668</v>
      </c>
      <c r="CA224" s="32">
        <f t="shared" si="436"/>
        <v>3.826961622112119</v>
      </c>
    </row>
    <row r="225" spans="69:79" x14ac:dyDescent="0.25">
      <c r="BQ225" s="32">
        <f t="shared" si="431"/>
        <v>5</v>
      </c>
      <c r="BR225" s="32">
        <f t="shared" si="432"/>
        <v>18</v>
      </c>
      <c r="BS225" s="32" t="str">
        <f t="shared" ca="1" si="433"/>
        <v>CZ</v>
      </c>
      <c r="BT225" s="32" t="str">
        <f>BT174</f>
        <v>from 5 to 10%</v>
      </c>
      <c r="BU225" s="32" t="str">
        <f>BU174</f>
        <v>TSO</v>
      </c>
      <c r="BV225" s="32" t="str">
        <f>BV174</f>
        <v>Industrie</v>
      </c>
      <c r="BW225" s="32" t="str">
        <f>BW174</f>
        <v>50% industrial high temperature application (&gt;500°C without glass)</v>
      </c>
      <c r="BX225" s="32" t="str">
        <f>BX174</f>
        <v xml:space="preserve">Calorific value adjustment - LPG demand </v>
      </c>
      <c r="BY225" s="32" t="str">
        <f>BY174</f>
        <v xml:space="preserve">50% industrial high temperature application (&gt;500°C without glass)-Calorific value adjustment - LPG demand </v>
      </c>
      <c r="BZ225" s="32">
        <f t="shared" si="435"/>
        <v>6.1687846177049686</v>
      </c>
      <c r="CA225" s="32">
        <f t="shared" si="436"/>
        <v>32.513781572359889</v>
      </c>
    </row>
    <row r="226" spans="69:79" x14ac:dyDescent="0.25">
      <c r="BQ226" s="32">
        <f t="shared" si="431"/>
        <v>5</v>
      </c>
      <c r="BR226" s="32">
        <f t="shared" si="432"/>
        <v>19</v>
      </c>
      <c r="BS226" s="32" t="str">
        <f t="shared" ca="1" si="433"/>
        <v>CZ</v>
      </c>
      <c r="BT226" s="32" t="str">
        <f>BT175</f>
        <v>from 5 to 10%</v>
      </c>
      <c r="BU226" s="32" t="str">
        <f>BU175</f>
        <v>TSO</v>
      </c>
      <c r="BV226" s="32" t="str">
        <f>BV175</f>
        <v>Transmission</v>
      </c>
      <c r="BW226" s="32" t="str">
        <f>BW175</f>
        <v>Instalation of higher gas turbine capacities for compressors - inkl. transit and storage</v>
      </c>
      <c r="BX226" s="32" t="str">
        <f>BX175</f>
        <v>Investment +30% of excisting capacity</v>
      </c>
      <c r="BY226" s="32" t="str">
        <f>BY175</f>
        <v>Instalation of higher gas turbine capacities for compressors - inkl. transit and storage-Investment +30% of excisting capacity</v>
      </c>
      <c r="BZ226" s="32">
        <f t="shared" si="435"/>
        <v>5.7565905066608282E-2</v>
      </c>
      <c r="CA226" s="32">
        <f t="shared" si="436"/>
        <v>8.809600581572326</v>
      </c>
    </row>
    <row r="227" spans="69:79" x14ac:dyDescent="0.25">
      <c r="BQ227" s="32">
        <f t="shared" si="431"/>
        <v>5</v>
      </c>
      <c r="BR227" s="32">
        <f t="shared" si="432"/>
        <v>20</v>
      </c>
      <c r="BS227" s="32" t="str">
        <f t="shared" ca="1" si="433"/>
        <v>CZ</v>
      </c>
      <c r="BT227" s="32" t="str">
        <f>BT176</f>
        <v>from 5 to 10%</v>
      </c>
      <c r="BU227" s="32" t="str">
        <f>BU176</f>
        <v>TSO</v>
      </c>
      <c r="BV227" s="32" t="str">
        <f>BV176</f>
        <v>Transmission</v>
      </c>
      <c r="BW227" s="32" t="str">
        <f>BW176</f>
        <v>Instalation of higher gas turbine capacities for compressors - inkl. transit and storage</v>
      </c>
      <c r="BX227" s="32" t="str">
        <f>BX176</f>
        <v>Gas demand +30% of excisting transport losses</v>
      </c>
      <c r="BY227" s="32" t="str">
        <f>BY176</f>
        <v>Instalation of higher gas turbine capacities for compressors - inkl. transit and storage-Gas demand +30% of excisting transport losses</v>
      </c>
      <c r="BZ227" s="32">
        <f t="shared" si="435"/>
        <v>0.11099686192919986</v>
      </c>
      <c r="CA227" s="32">
        <f t="shared" si="436"/>
        <v>3.1106745607829591</v>
      </c>
    </row>
    <row r="228" spans="69:79" x14ac:dyDescent="0.25">
      <c r="BQ228" s="32">
        <f t="shared" si="431"/>
        <v>5</v>
      </c>
      <c r="BR228" s="32">
        <f t="shared" si="432"/>
        <v>21</v>
      </c>
      <c r="BS228" s="32" t="str">
        <f t="shared" ca="1" si="433"/>
        <v>CZ</v>
      </c>
      <c r="BT228" s="32" t="str">
        <f>BT177</f>
        <v>from 5 to 10%</v>
      </c>
      <c r="BU228" s="32" t="str">
        <f>BU177</f>
        <v>TSO</v>
      </c>
      <c r="BV228" s="32" t="str">
        <f>BV177</f>
        <v>Storage</v>
      </c>
      <c r="BW228" s="32" t="str">
        <f>BW177</f>
        <v>Gas pressure regulator storage withdrawal</v>
      </c>
      <c r="BX228" s="32" t="str">
        <f>BX177</f>
        <v xml:space="preserve">  +3% less energy required</v>
      </c>
      <c r="BY228" s="32" t="str">
        <f>BY177</f>
        <v>Gas pressure regulator storage withdrawal-  +3% less energy required</v>
      </c>
      <c r="BZ228" s="32">
        <f t="shared" si="435"/>
        <v>7.0962962428760049E-4</v>
      </c>
      <c r="CA228" s="32">
        <f t="shared" si="436"/>
        <v>-1.9887290338509129E-2</v>
      </c>
    </row>
    <row r="229" spans="69:79" x14ac:dyDescent="0.25">
      <c r="BQ229" s="32">
        <f t="shared" si="431"/>
        <v>5</v>
      </c>
      <c r="BR229" s="32">
        <f t="shared" si="432"/>
        <v>22</v>
      </c>
      <c r="BS229" s="32" t="str">
        <f t="shared" ca="1" si="433"/>
        <v>CZ</v>
      </c>
      <c r="BT229" s="32" t="str">
        <f>BT178</f>
        <v>from 5 to 10%</v>
      </c>
      <c r="BU229" s="32" t="str">
        <f>BU178</f>
        <v>TSO</v>
      </c>
      <c r="BV229" s="32" t="str">
        <f>BV178</f>
        <v>Storage</v>
      </c>
      <c r="BW229" s="32" t="str">
        <f>BW178</f>
        <v>H2 losses by drying</v>
      </c>
      <c r="BX229" s="32" t="str">
        <f>BX178</f>
        <v xml:space="preserve">  5% of H2</v>
      </c>
      <c r="BY229" s="32" t="str">
        <f>BY178</f>
        <v>H2 losses by drying-  5% of H2</v>
      </c>
      <c r="BZ229" s="32">
        <f t="shared" si="435"/>
        <v>6.0195425721446122E-2</v>
      </c>
      <c r="CA229" s="32">
        <f t="shared" si="436"/>
        <v>3.009771286072306</v>
      </c>
    </row>
    <row r="230" spans="69:79" x14ac:dyDescent="0.25">
      <c r="BQ230" s="32">
        <f t="shared" si="431"/>
        <v>5</v>
      </c>
      <c r="BR230" s="32">
        <f t="shared" si="432"/>
        <v>23</v>
      </c>
      <c r="BS230" s="32" t="str">
        <f t="shared" ca="1" si="433"/>
        <v>CZ</v>
      </c>
      <c r="BT230" s="32" t="str">
        <f>BT179</f>
        <v>from 5 to 10%</v>
      </c>
      <c r="BU230" s="32" t="str">
        <f>BU179</f>
        <v>TSO</v>
      </c>
      <c r="BV230" s="32" t="str">
        <f>BV179</f>
        <v>Transmission</v>
      </c>
      <c r="BW230" s="32" t="str">
        <f>BW179</f>
        <v>Gas pressure regulator &gt;40 to 16bar</v>
      </c>
      <c r="BX230" s="32" t="str">
        <f>BX179</f>
        <v xml:space="preserve">  +3% less energy required</v>
      </c>
      <c r="BY230" s="32" t="str">
        <f>BY179</f>
        <v>Gas pressure regulator &gt;40 to 16bar-  +3% less energy required</v>
      </c>
      <c r="BZ230" s="32">
        <f t="shared" si="435"/>
        <v>1.8187452754522809E-3</v>
      </c>
      <c r="CA230" s="32">
        <f t="shared" si="436"/>
        <v>-5.0970131610588221E-2</v>
      </c>
    </row>
    <row r="231" spans="69:79" x14ac:dyDescent="0.25">
      <c r="BQ231" s="32">
        <f t="shared" si="431"/>
        <v>5</v>
      </c>
      <c r="BR231" s="32">
        <f t="shared" si="432"/>
        <v>24</v>
      </c>
      <c r="BS231" s="32" t="str">
        <f t="shared" ca="1" si="433"/>
        <v>CZ</v>
      </c>
      <c r="BT231" s="32" t="str">
        <f>BT180</f>
        <v>from 5 to 10%</v>
      </c>
      <c r="BU231" s="32" t="str">
        <f>BU180</f>
        <v>DSO</v>
      </c>
      <c r="BV231" s="32" t="str">
        <f>BV180</f>
        <v>Industrie</v>
      </c>
      <c r="BW231" s="32" t="str">
        <f>BW180</f>
        <v>50% industrial high temperature application (&gt;500°C without glass)</v>
      </c>
      <c r="BX231" s="32" t="str">
        <f>BX180</f>
        <v>Calorific value adjustment - Investment</v>
      </c>
      <c r="BY231" s="32" t="str">
        <f>BY180</f>
        <v>50% industrial high temperature application (&gt;500°C without glass)-Calorific value adjustment - Investment</v>
      </c>
      <c r="BZ231" s="32">
        <f t="shared" si="435"/>
        <v>0.70419915727225668</v>
      </c>
      <c r="CA231" s="32">
        <f t="shared" si="436"/>
        <v>3.826961622112119</v>
      </c>
    </row>
    <row r="232" spans="69:79" x14ac:dyDescent="0.25">
      <c r="BQ232" s="32">
        <f t="shared" si="431"/>
        <v>5</v>
      </c>
      <c r="BR232" s="32">
        <f t="shared" si="432"/>
        <v>25</v>
      </c>
      <c r="BS232" s="32" t="str">
        <f t="shared" ca="1" si="433"/>
        <v>CZ</v>
      </c>
      <c r="BT232" s="32" t="str">
        <f>BT181</f>
        <v>from 5 to 10%</v>
      </c>
      <c r="BU232" s="32" t="str">
        <f>BU181</f>
        <v>DSO</v>
      </c>
      <c r="BV232" s="32" t="str">
        <f>BV181</f>
        <v>Industrie</v>
      </c>
      <c r="BW232" s="32" t="str">
        <f>BW181</f>
        <v>50% industrial high temperature application (&gt;500°C without glass)</v>
      </c>
      <c r="BX232" s="32" t="str">
        <f>BX181</f>
        <v xml:space="preserve">Calorific value adjustment - LPG demand </v>
      </c>
      <c r="BY232" s="32" t="str">
        <f>BY181</f>
        <v xml:space="preserve">50% industrial high temperature application (&gt;500°C without glass)-Calorific value adjustment - LPG demand </v>
      </c>
      <c r="BZ232" s="32">
        <f t="shared" si="435"/>
        <v>6.1687846177049686</v>
      </c>
      <c r="CA232" s="32">
        <f t="shared" si="436"/>
        <v>32.513781572359889</v>
      </c>
    </row>
    <row r="233" spans="69:79" x14ac:dyDescent="0.25">
      <c r="BQ233" s="32">
        <f t="shared" si="431"/>
        <v>5</v>
      </c>
      <c r="BR233" s="32">
        <f t="shared" si="432"/>
        <v>26</v>
      </c>
      <c r="BS233" s="32" t="str">
        <f t="shared" ca="1" si="433"/>
        <v>CZ</v>
      </c>
      <c r="BT233" s="32" t="str">
        <f>BT182</f>
        <v>from 5 to 10%</v>
      </c>
      <c r="BU233" s="32" t="str">
        <f>BU182</f>
        <v>TSO</v>
      </c>
      <c r="BV233" s="32" t="str">
        <f>BV182</f>
        <v>Transmission</v>
      </c>
      <c r="BW233" s="32" t="str">
        <f>BW182</f>
        <v>gas chromatographs (GC)</v>
      </c>
      <c r="BX233" s="32" t="str">
        <f>BX182</f>
        <v>Adaptation - Exchange helium</v>
      </c>
      <c r="BY233" s="32" t="str">
        <f>BY182</f>
        <v>gas chromatographs (GC)-Adaptation - Exchange helium</v>
      </c>
      <c r="BZ233" s="32">
        <f t="shared" si="435"/>
        <v>5.706688311688312E-2</v>
      </c>
      <c r="CA233" s="32">
        <f t="shared" si="436"/>
        <v>0.45061302784542762</v>
      </c>
    </row>
    <row r="234" spans="69:79" x14ac:dyDescent="0.25">
      <c r="BQ234" s="32">
        <f t="shared" si="431"/>
        <v>5</v>
      </c>
      <c r="BR234" s="32">
        <f t="shared" si="432"/>
        <v>27</v>
      </c>
      <c r="BS234" s="32" t="str">
        <f t="shared" ca="1" si="433"/>
        <v>CZ</v>
      </c>
      <c r="BT234" s="32" t="str">
        <f>BT183</f>
        <v>from 5 to 10%</v>
      </c>
      <c r="BU234" s="32" t="str">
        <f>BU183</f>
        <v>DSO</v>
      </c>
      <c r="BV234" s="32" t="str">
        <f>BV183</f>
        <v>Industrie</v>
      </c>
      <c r="BW234" s="32" t="str">
        <f>BW183</f>
        <v>Chemical industry (material use), glass</v>
      </c>
      <c r="BX234" s="32" t="str">
        <f>BX183</f>
        <v>Membrane for deblending - Investment</v>
      </c>
      <c r="BY234" s="32" t="str">
        <f>BY183</f>
        <v>Chemical industry (material use), glass-Membrane for deblending - Investment</v>
      </c>
      <c r="BZ234" s="32">
        <f t="shared" si="435"/>
        <v>0.45072335810537567</v>
      </c>
      <c r="CA234" s="32">
        <f t="shared" si="436"/>
        <v>0.28370404266531257</v>
      </c>
    </row>
    <row r="235" spans="69:79" x14ac:dyDescent="0.25">
      <c r="BQ235" s="32">
        <f t="shared" si="431"/>
        <v>5</v>
      </c>
      <c r="BR235" s="32">
        <f t="shared" si="432"/>
        <v>28</v>
      </c>
      <c r="BS235" s="32" t="str">
        <f t="shared" ca="1" si="433"/>
        <v>CZ</v>
      </c>
      <c r="BT235" s="32" t="str">
        <f>BT184</f>
        <v>from 5 to 10%</v>
      </c>
      <c r="BU235" s="32" t="str">
        <f>BU184</f>
        <v>DSO</v>
      </c>
      <c r="BV235" s="32" t="str">
        <f>BV184</f>
        <v>Industrie</v>
      </c>
      <c r="BW235" s="32" t="str">
        <f>BW184</f>
        <v>Chemical industry (material use), glass</v>
      </c>
      <c r="BX235" s="32" t="str">
        <f>BX184</f>
        <v>Membrane for deblending - H2. use</v>
      </c>
      <c r="BY235" s="32" t="str">
        <f>BY184</f>
        <v>Chemical industry (material use), glass-Membrane for deblending - H2. use</v>
      </c>
      <c r="BZ235" s="32">
        <f t="shared" si="435"/>
        <v>3.9483366170030916</v>
      </c>
      <c r="CA235" s="32">
        <f t="shared" si="436"/>
        <v>2.1720678210897204</v>
      </c>
    </row>
    <row r="236" spans="69:79" x14ac:dyDescent="0.25">
      <c r="BQ236" s="32">
        <f t="shared" si="431"/>
        <v>5</v>
      </c>
      <c r="BR236" s="32">
        <f t="shared" si="432"/>
        <v>29</v>
      </c>
      <c r="BS236" s="32" t="str">
        <f t="shared" ca="1" si="433"/>
        <v>CZ</v>
      </c>
      <c r="BT236" s="32" t="str">
        <f>BT185</f>
        <v>from 10 to 20%</v>
      </c>
      <c r="BU236" s="32" t="str">
        <f>BU185</f>
        <v>TSO</v>
      </c>
      <c r="BV236" s="32" t="str">
        <f>BV185</f>
        <v>Transmission</v>
      </c>
      <c r="BW236" s="32" t="str">
        <f>BW185</f>
        <v>compresor gas grid</v>
      </c>
      <c r="BX236" s="32" t="str">
        <f>BX185</f>
        <v>Component exchange - 50% Investment</v>
      </c>
      <c r="BY236" s="32" t="str">
        <f>BY185</f>
        <v>compresor gas grid-Component exchange - 50% Investment</v>
      </c>
      <c r="BZ236" s="32">
        <f t="shared" si="435"/>
        <v>0.11422790551842224</v>
      </c>
      <c r="CA236" s="32">
        <f t="shared" si="436"/>
        <v>10.308221723356271</v>
      </c>
    </row>
    <row r="237" spans="69:79" x14ac:dyDescent="0.25">
      <c r="BQ237" s="32">
        <f t="shared" si="431"/>
        <v>5</v>
      </c>
      <c r="BR237" s="32">
        <f t="shared" si="432"/>
        <v>30</v>
      </c>
      <c r="BS237" s="32" t="str">
        <f t="shared" ca="1" si="433"/>
        <v>CZ</v>
      </c>
      <c r="BT237" s="32" t="str">
        <f>BT186</f>
        <v>from 10 to 20%</v>
      </c>
      <c r="BU237" s="32" t="str">
        <f>BU186</f>
        <v>TSO</v>
      </c>
      <c r="BV237" s="32" t="str">
        <f>BV186</f>
        <v>Storage</v>
      </c>
      <c r="BW237" s="32" t="str">
        <f>BW186</f>
        <v>compresor storage (cavern + porous)</v>
      </c>
      <c r="BX237" s="32" t="str">
        <f>BX186</f>
        <v>Component exchange - 50% Investment</v>
      </c>
      <c r="BY237" s="32" t="str">
        <f>BY186</f>
        <v>compresor storage (cavern + porous)-Component exchange - 50% Investment</v>
      </c>
      <c r="BZ237" s="32">
        <f t="shared" si="435"/>
        <v>7.7658444703605362E-2</v>
      </c>
      <c r="CA237" s="32">
        <f t="shared" si="436"/>
        <v>7.0080989672585874</v>
      </c>
    </row>
    <row r="238" spans="69:79" x14ac:dyDescent="0.25">
      <c r="BQ238" s="32">
        <f t="shared" si="431"/>
        <v>5</v>
      </c>
      <c r="BR238" s="32">
        <f t="shared" si="432"/>
        <v>31</v>
      </c>
      <c r="BS238" s="32" t="str">
        <f t="shared" ca="1" si="433"/>
        <v>CZ</v>
      </c>
      <c r="BT238" s="32" t="str">
        <f t="shared" ref="BT238:BY238" si="439">BT187</f>
        <v>from 10 to 20%</v>
      </c>
      <c r="BU238" s="32" t="str">
        <f t="shared" si="439"/>
        <v>TSO</v>
      </c>
      <c r="BV238" s="32" t="str">
        <f t="shared" si="439"/>
        <v>Transmission</v>
      </c>
      <c r="BW238" s="32" t="str">
        <f t="shared" si="439"/>
        <v>Instalation of higher gas turbine capacities for compressors - inkl. transit and storage</v>
      </c>
      <c r="BX238" s="32" t="str">
        <f t="shared" si="439"/>
        <v>Investment +40% of excisting capacity</v>
      </c>
      <c r="BY238" s="32" t="str">
        <f t="shared" si="439"/>
        <v>Instalation of higher gas turbine capacities for compressors - inkl. transit and storage-Investment +40% of excisting capacity</v>
      </c>
      <c r="BZ238" s="32">
        <f t="shared" si="435"/>
        <v>7.6754540088811052E-2</v>
      </c>
      <c r="CA238" s="32">
        <f t="shared" si="436"/>
        <v>11.746134108763103</v>
      </c>
    </row>
    <row r="239" spans="69:79" x14ac:dyDescent="0.25">
      <c r="BQ239" s="32">
        <f t="shared" si="431"/>
        <v>5</v>
      </c>
      <c r="BR239" s="32">
        <f t="shared" si="432"/>
        <v>32</v>
      </c>
      <c r="BS239" s="32" t="str">
        <f t="shared" ca="1" si="433"/>
        <v>CZ</v>
      </c>
      <c r="BT239" s="32" t="str">
        <f t="shared" ref="BT239:BY239" si="440">BT188</f>
        <v>from 10 to 20%</v>
      </c>
      <c r="BU239" s="32" t="str">
        <f t="shared" si="440"/>
        <v>TSO</v>
      </c>
      <c r="BV239" s="32" t="str">
        <f t="shared" si="440"/>
        <v>Transmission</v>
      </c>
      <c r="BW239" s="32" t="str">
        <f t="shared" si="440"/>
        <v>Instalation of higher gas turbine capacities for compressors - inkl. transit and storage</v>
      </c>
      <c r="BX239" s="32" t="str">
        <f t="shared" si="440"/>
        <v>Gas demand +40% of excisting transport losses</v>
      </c>
      <c r="BY239" s="32" t="str">
        <f t="shared" si="440"/>
        <v>Instalation of higher gas turbine capacities for compressors - inkl. transit and storage-Gas demand +40% of excisting transport losses</v>
      </c>
      <c r="BZ239" s="32">
        <f t="shared" si="435"/>
        <v>0.14799581590559979</v>
      </c>
      <c r="CA239" s="32">
        <f t="shared" si="436"/>
        <v>4.1475660810439452</v>
      </c>
    </row>
    <row r="240" spans="69:79" x14ac:dyDescent="0.25">
      <c r="BQ240" s="32">
        <f t="shared" si="431"/>
        <v>5</v>
      </c>
      <c r="BR240" s="32">
        <f t="shared" si="432"/>
        <v>33</v>
      </c>
      <c r="BS240" s="32" t="str">
        <f t="shared" ca="1" si="433"/>
        <v>CZ</v>
      </c>
      <c r="BT240" s="32" t="str">
        <f t="shared" ref="BT240:BY240" si="441">BT189</f>
        <v>from 10 to 20%</v>
      </c>
      <c r="BU240" s="32" t="str">
        <f t="shared" si="441"/>
        <v>TSO</v>
      </c>
      <c r="BV240" s="32" t="str">
        <f t="shared" si="441"/>
        <v>Transmission</v>
      </c>
      <c r="BW240" s="32" t="str">
        <f t="shared" si="441"/>
        <v>gas chromatographs (GC)</v>
      </c>
      <c r="BX240" s="32" t="str">
        <f t="shared" si="441"/>
        <v>Adaptation - Exchange helium</v>
      </c>
      <c r="BY240" s="32" t="str">
        <f t="shared" si="441"/>
        <v>gas chromatographs (GC)-Adaptation - Exchange helium</v>
      </c>
      <c r="BZ240" s="32">
        <f t="shared" si="435"/>
        <v>5.706688311688312E-2</v>
      </c>
      <c r="CA240" s="32">
        <f t="shared" si="436"/>
        <v>0</v>
      </c>
    </row>
    <row r="241" spans="69:79" x14ac:dyDescent="0.25">
      <c r="BQ241" s="32">
        <f t="shared" si="431"/>
        <v>5</v>
      </c>
      <c r="BR241" s="32">
        <f t="shared" si="432"/>
        <v>34</v>
      </c>
      <c r="BS241" s="32" t="str">
        <f t="shared" ca="1" si="433"/>
        <v>CZ</v>
      </c>
      <c r="BT241" s="32" t="str">
        <f t="shared" ref="BT241:BY241" si="442">BT190</f>
        <v>from 10 to 20%</v>
      </c>
      <c r="BU241" s="32" t="str">
        <f t="shared" si="442"/>
        <v>DSO</v>
      </c>
      <c r="BV241" s="32" t="str">
        <f t="shared" si="442"/>
        <v>End-use</v>
      </c>
      <c r="BW241" s="32" t="str">
        <f t="shared" si="442"/>
        <v>CHP for power generation</v>
      </c>
      <c r="BX241" s="32" t="str">
        <f t="shared" si="442"/>
        <v>Membrane for deblending - Investment</v>
      </c>
      <c r="BY241" s="32" t="str">
        <f t="shared" si="442"/>
        <v>CHP for power generation-Membrane for deblending - Investment</v>
      </c>
      <c r="BZ241" s="32">
        <f t="shared" si="435"/>
        <v>0.30906435100158808</v>
      </c>
      <c r="CA241" s="32">
        <f t="shared" si="436"/>
        <v>0.77345595408872347</v>
      </c>
    </row>
    <row r="242" spans="69:79" x14ac:dyDescent="0.25">
      <c r="BQ242" s="32">
        <f t="shared" si="431"/>
        <v>5</v>
      </c>
      <c r="BR242" s="32">
        <f t="shared" si="432"/>
        <v>35</v>
      </c>
      <c r="BS242" s="32" t="str">
        <f t="shared" ca="1" si="433"/>
        <v>CZ</v>
      </c>
      <c r="BT242" s="32" t="str">
        <f t="shared" ref="BT242:BY242" si="443">BT191</f>
        <v>from 10 to 20%</v>
      </c>
      <c r="BU242" s="32" t="str">
        <f t="shared" si="443"/>
        <v>DSO</v>
      </c>
      <c r="BV242" s="32" t="str">
        <f t="shared" si="443"/>
        <v>End-use</v>
      </c>
      <c r="BW242" s="32" t="str">
        <f t="shared" si="443"/>
        <v>CHP for power generation</v>
      </c>
      <c r="BX242" s="32" t="str">
        <f t="shared" si="443"/>
        <v>Membrane for deblending - electr. demand</v>
      </c>
      <c r="BY242" s="32" t="str">
        <f t="shared" si="443"/>
        <v>CHP for power generation-Membrane for deblending - electr. demand</v>
      </c>
      <c r="BZ242" s="32">
        <f t="shared" si="435"/>
        <v>0.19893643031203359</v>
      </c>
      <c r="CA242" s="32">
        <f t="shared" si="436"/>
        <v>0.19445320367182214</v>
      </c>
    </row>
    <row r="243" spans="69:79" x14ac:dyDescent="0.25">
      <c r="BQ243" s="32">
        <f t="shared" si="431"/>
        <v>5</v>
      </c>
      <c r="BR243" s="32">
        <f t="shared" si="432"/>
        <v>36</v>
      </c>
      <c r="BS243" s="32" t="str">
        <f t="shared" ca="1" si="433"/>
        <v>CZ</v>
      </c>
      <c r="BT243" s="32" t="str">
        <f t="shared" ref="BT243:BY243" si="444">BT192</f>
        <v>from 10 to 20%</v>
      </c>
      <c r="BU243" s="32" t="str">
        <f t="shared" si="444"/>
        <v>DSO</v>
      </c>
      <c r="BV243" s="32" t="str">
        <f t="shared" si="444"/>
        <v>End-use</v>
      </c>
      <c r="BW243" s="32" t="str">
        <f t="shared" si="444"/>
        <v>CHP for power generation</v>
      </c>
      <c r="BX243" s="32" t="str">
        <f t="shared" si="444"/>
        <v>Membrane for deblending - H2. use</v>
      </c>
      <c r="BY243" s="32" t="str">
        <f t="shared" si="444"/>
        <v>CHP for power generation-Membrane for deblending - H2. use</v>
      </c>
      <c r="BZ243" s="32">
        <f t="shared" si="435"/>
        <v>0.19893643031203359</v>
      </c>
      <c r="CA243" s="32">
        <f t="shared" si="436"/>
        <v>0.43775742611449936</v>
      </c>
    </row>
    <row r="244" spans="69:79" x14ac:dyDescent="0.25">
      <c r="BQ244" s="32">
        <f t="shared" si="431"/>
        <v>5</v>
      </c>
      <c r="BR244" s="32">
        <f t="shared" si="432"/>
        <v>37</v>
      </c>
      <c r="BS244" s="32" t="str">
        <f t="shared" ca="1" si="433"/>
        <v>CZ</v>
      </c>
      <c r="BT244" s="32" t="str">
        <f t="shared" ref="BT244:BY244" si="445">BT193</f>
        <v>from 10 to 20%</v>
      </c>
      <c r="BU244" s="32" t="str">
        <f t="shared" si="445"/>
        <v>TSO</v>
      </c>
      <c r="BV244" s="32" t="str">
        <f t="shared" si="445"/>
        <v>Storage</v>
      </c>
      <c r="BW244" s="32" t="str">
        <f t="shared" si="445"/>
        <v>Gas pressure regulator storage withdrawal</v>
      </c>
      <c r="BX244" s="32" t="str">
        <f t="shared" si="445"/>
        <v xml:space="preserve">  +5% less energy required</v>
      </c>
      <c r="BY244" s="32" t="str">
        <f t="shared" si="445"/>
        <v>Gas pressure regulator storage withdrawal-  +5% less energy required</v>
      </c>
      <c r="BZ244" s="32">
        <f t="shared" si="435"/>
        <v>1.1827160404793344E-3</v>
      </c>
      <c r="CA244" s="32">
        <f t="shared" si="436"/>
        <v>-3.3145483897515218E-2</v>
      </c>
    </row>
    <row r="245" spans="69:79" x14ac:dyDescent="0.25">
      <c r="BQ245" s="32">
        <f t="shared" si="431"/>
        <v>5</v>
      </c>
      <c r="BR245" s="32">
        <f t="shared" si="432"/>
        <v>38</v>
      </c>
      <c r="BS245" s="32" t="str">
        <f t="shared" ca="1" si="433"/>
        <v>CZ</v>
      </c>
      <c r="BT245" s="32" t="str">
        <f t="shared" ref="BT245:BY245" si="446">BT194</f>
        <v>from 10 to 20%</v>
      </c>
      <c r="BU245" s="32" t="str">
        <f t="shared" si="446"/>
        <v>TSO</v>
      </c>
      <c r="BV245" s="32" t="str">
        <f t="shared" si="446"/>
        <v>Storage</v>
      </c>
      <c r="BW245" s="32" t="str">
        <f t="shared" si="446"/>
        <v>H2 losses by drying</v>
      </c>
      <c r="BX245" s="32" t="str">
        <f t="shared" si="446"/>
        <v xml:space="preserve">  5% of H2</v>
      </c>
      <c r="BY245" s="32" t="str">
        <f t="shared" si="446"/>
        <v>H2 losses by drying-  5% of H2</v>
      </c>
      <c r="BZ245" s="32">
        <f t="shared" si="435"/>
        <v>6.0195425721446122E-2</v>
      </c>
      <c r="CA245" s="32">
        <f t="shared" si="436"/>
        <v>3.009771286072306</v>
      </c>
    </row>
    <row r="246" spans="69:79" x14ac:dyDescent="0.25">
      <c r="BQ246" s="32">
        <f t="shared" si="431"/>
        <v>5</v>
      </c>
      <c r="BR246" s="32">
        <f t="shared" si="432"/>
        <v>39</v>
      </c>
      <c r="BS246" s="32" t="str">
        <f t="shared" ca="1" si="433"/>
        <v>CZ</v>
      </c>
      <c r="BT246" s="32" t="str">
        <f t="shared" ref="BT246:BY246" si="447">BT195</f>
        <v>from 10 to 20%</v>
      </c>
      <c r="BU246" s="32" t="str">
        <f t="shared" si="447"/>
        <v>TSO</v>
      </c>
      <c r="BV246" s="32" t="str">
        <f t="shared" si="447"/>
        <v>Transmission</v>
      </c>
      <c r="BW246" s="32" t="str">
        <f t="shared" si="447"/>
        <v>Gas pressure regulator &gt;40 to 16bar</v>
      </c>
      <c r="BX246" s="32" t="str">
        <f t="shared" si="447"/>
        <v xml:space="preserve"> +5% less energy required</v>
      </c>
      <c r="BY246" s="32" t="str">
        <f t="shared" si="447"/>
        <v>Gas pressure regulator &gt;40 to 16bar- +5% less energy required</v>
      </c>
      <c r="BZ246" s="32">
        <f t="shared" si="435"/>
        <v>3.0312421257538014E-3</v>
      </c>
      <c r="CA246" s="32">
        <f t="shared" si="436"/>
        <v>-8.4950219350980363E-2</v>
      </c>
    </row>
    <row r="247" spans="69:79" x14ac:dyDescent="0.25">
      <c r="BQ247" s="32">
        <f t="shared" si="431"/>
        <v>5</v>
      </c>
      <c r="BR247" s="32">
        <f t="shared" si="432"/>
        <v>40</v>
      </c>
      <c r="BS247" s="32" t="str">
        <f t="shared" ca="1" si="433"/>
        <v>CZ</v>
      </c>
      <c r="BT247" s="32" t="str">
        <f t="shared" ref="BT247:BY247" si="448">BT196</f>
        <v>from 10 to 20%</v>
      </c>
      <c r="BU247" s="32" t="str">
        <f t="shared" si="448"/>
        <v>DSO</v>
      </c>
      <c r="BV247" s="32" t="str">
        <f t="shared" si="448"/>
        <v>Distribution</v>
      </c>
      <c r="BW247" s="32" t="str">
        <f t="shared" si="448"/>
        <v>Gas pressure regulator</v>
      </c>
      <c r="BX247" s="32" t="str">
        <f t="shared" si="448"/>
        <v>Exchange Gas pressure regulator - Investment</v>
      </c>
      <c r="BY247" s="32" t="str">
        <f t="shared" si="448"/>
        <v>Gas pressure regulator-Exchange Gas pressure regulator - Investment</v>
      </c>
      <c r="BZ247" s="32">
        <f t="shared" si="435"/>
        <v>5.8162798008590393</v>
      </c>
      <c r="CA247" s="32">
        <f t="shared" si="436"/>
        <v>16.315973241913483</v>
      </c>
    </row>
    <row r="248" spans="69:79" x14ac:dyDescent="0.25">
      <c r="BQ248" s="32">
        <f t="shared" ref="BQ248:BQ311" si="449">IF(BR248=1,BQ247+1,BQ247)</f>
        <v>5</v>
      </c>
      <c r="BR248" s="32">
        <f t="shared" ref="BR248:BR311" si="450">IF(BR247=MAX($A$4:$A$54),1,BR247+1)</f>
        <v>41</v>
      </c>
      <c r="BS248" s="32" t="str">
        <f t="shared" ref="BS248:BS311" ca="1" si="451">OFFSET($AK$3,0,BQ248-1)</f>
        <v>CZ</v>
      </c>
      <c r="BT248" s="32" t="str">
        <f t="shared" ref="BT248:BY248" si="452">BT197</f>
        <v>from 10 to 20%</v>
      </c>
      <c r="BU248" s="32" t="str">
        <f t="shared" si="452"/>
        <v>DSO</v>
      </c>
      <c r="BV248" s="32" t="str">
        <f t="shared" si="452"/>
        <v>Distribution</v>
      </c>
      <c r="BW248" s="32" t="str">
        <f t="shared" si="452"/>
        <v>gas chromatographs (GC)</v>
      </c>
      <c r="BX248" s="32" t="str">
        <f t="shared" si="452"/>
        <v>Additional PCS Analysers for calorific value reconstruction system</v>
      </c>
      <c r="BY248" s="32" t="str">
        <f t="shared" si="452"/>
        <v>gas chromatographs (GC)-Additional PCS Analysers for calorific value reconstruction system</v>
      </c>
      <c r="BZ248" s="32">
        <f t="shared" ref="BZ248:BZ311" si="453">INDEX($I$4:$AI$54,$BR248,$BQ248)</f>
        <v>1.1847254978524013</v>
      </c>
      <c r="CA248" s="32">
        <f t="shared" ref="CA248:CA311" si="454">INDEX($AK$4:$BK$54,$BR248,$BQ248)</f>
        <v>18.709721456471588</v>
      </c>
    </row>
    <row r="249" spans="69:79" x14ac:dyDescent="0.25">
      <c r="BQ249" s="32">
        <f t="shared" si="449"/>
        <v>5</v>
      </c>
      <c r="BR249" s="32">
        <f t="shared" si="450"/>
        <v>42</v>
      </c>
      <c r="BS249" s="32" t="str">
        <f t="shared" ca="1" si="451"/>
        <v>CZ</v>
      </c>
      <c r="BT249" s="32" t="str">
        <f t="shared" ref="BT249:BY249" si="455">BT198</f>
        <v>from 10 to 20%</v>
      </c>
      <c r="BU249" s="32" t="str">
        <f t="shared" si="455"/>
        <v>DSO</v>
      </c>
      <c r="BV249" s="32" t="str">
        <f t="shared" si="455"/>
        <v>Distribution</v>
      </c>
      <c r="BW249" s="32" t="str">
        <f t="shared" si="455"/>
        <v>Chemical industry (material use), glass</v>
      </c>
      <c r="BX249" s="32" t="str">
        <f t="shared" si="455"/>
        <v>Membrane for deblending - Investment</v>
      </c>
      <c r="BY249" s="32" t="str">
        <f t="shared" si="455"/>
        <v>Chemical industry (material use), glass-Membrane for deblending - Investment</v>
      </c>
      <c r="BZ249" s="32">
        <f t="shared" si="453"/>
        <v>0.45072335810537567</v>
      </c>
      <c r="CA249" s="32">
        <f t="shared" si="454"/>
        <v>0.43013193565386099</v>
      </c>
    </row>
    <row r="250" spans="69:79" x14ac:dyDescent="0.25">
      <c r="BQ250" s="32">
        <f t="shared" si="449"/>
        <v>5</v>
      </c>
      <c r="BR250" s="32">
        <f t="shared" si="450"/>
        <v>43</v>
      </c>
      <c r="BS250" s="32" t="str">
        <f t="shared" ca="1" si="451"/>
        <v>CZ</v>
      </c>
      <c r="BT250" s="32" t="str">
        <f t="shared" ref="BT250:BY250" si="456">BT199</f>
        <v>from 10 to 20%</v>
      </c>
      <c r="BU250" s="32" t="str">
        <f t="shared" si="456"/>
        <v>DSO</v>
      </c>
      <c r="BV250" s="32" t="str">
        <f t="shared" si="456"/>
        <v>Distribution</v>
      </c>
      <c r="BW250" s="32" t="str">
        <f t="shared" si="456"/>
        <v>Chemical industry (material use), glass</v>
      </c>
      <c r="BX250" s="32" t="str">
        <f t="shared" si="456"/>
        <v>Membrane for deblending - H2. use</v>
      </c>
      <c r="BY250" s="32" t="str">
        <f t="shared" si="456"/>
        <v>Chemical industry (material use), glass-Membrane for deblending - H2. use</v>
      </c>
      <c r="BZ250" s="32">
        <f t="shared" si="453"/>
        <v>7.8966732340061832</v>
      </c>
      <c r="CA250" s="32">
        <f t="shared" si="454"/>
        <v>8.6882712843588816</v>
      </c>
    </row>
    <row r="251" spans="69:79" x14ac:dyDescent="0.25">
      <c r="BQ251" s="32">
        <f t="shared" si="449"/>
        <v>5</v>
      </c>
      <c r="BR251" s="32">
        <f t="shared" si="450"/>
        <v>44</v>
      </c>
      <c r="BS251" s="32" t="str">
        <f t="shared" ca="1" si="451"/>
        <v>CZ</v>
      </c>
      <c r="BT251" s="32" t="str">
        <f t="shared" ref="BT251:BY251" si="457">BT200</f>
        <v>from 10 to 20%</v>
      </c>
      <c r="BU251" s="32" t="str">
        <f t="shared" si="457"/>
        <v>DSO</v>
      </c>
      <c r="BV251" s="32" t="str">
        <f t="shared" si="457"/>
        <v>Distribution</v>
      </c>
      <c r="BW251" s="32" t="str">
        <f t="shared" si="457"/>
        <v xml:space="preserve">Gas turbine for power generation (old stock) </v>
      </c>
      <c r="BX251" s="32" t="str">
        <f t="shared" si="457"/>
        <v>Membrane for deblending - Investment</v>
      </c>
      <c r="BY251" s="32" t="str">
        <f t="shared" si="457"/>
        <v>Gas turbine for power generation (old stock) -Membrane for deblending - Investment</v>
      </c>
      <c r="BZ251" s="32">
        <f t="shared" si="453"/>
        <v>0.71957464190240539</v>
      </c>
      <c r="CA251" s="32">
        <f t="shared" si="454"/>
        <v>0.68670067349062025</v>
      </c>
    </row>
    <row r="252" spans="69:79" x14ac:dyDescent="0.25">
      <c r="BQ252" s="32">
        <f t="shared" si="449"/>
        <v>5</v>
      </c>
      <c r="BR252" s="32">
        <f t="shared" si="450"/>
        <v>45</v>
      </c>
      <c r="BS252" s="32" t="str">
        <f t="shared" ca="1" si="451"/>
        <v>CZ</v>
      </c>
      <c r="BT252" s="32" t="str">
        <f t="shared" ref="BT252:BY252" si="458">BT201</f>
        <v>from 10 to 20%</v>
      </c>
      <c r="BU252" s="32" t="str">
        <f t="shared" si="458"/>
        <v>DSO</v>
      </c>
      <c r="BV252" s="32" t="str">
        <f t="shared" si="458"/>
        <v>Distribution</v>
      </c>
      <c r="BW252" s="32" t="str">
        <f t="shared" si="458"/>
        <v xml:space="preserve">Gas turbine for power generation (old stock) </v>
      </c>
      <c r="BX252" s="32" t="str">
        <f t="shared" si="458"/>
        <v>Membrane for deblending - H2. use</v>
      </c>
      <c r="BY252" s="32" t="str">
        <f t="shared" si="458"/>
        <v>Gas turbine for power generation (old stock) -Membrane for deblending - H2. use</v>
      </c>
      <c r="BZ252" s="32">
        <f t="shared" si="453"/>
        <v>0.24798447305387794</v>
      </c>
      <c r="CA252" s="32">
        <f t="shared" si="454"/>
        <v>0.27284355225976792</v>
      </c>
    </row>
    <row r="253" spans="69:79" x14ac:dyDescent="0.25">
      <c r="BQ253" s="32">
        <f t="shared" si="449"/>
        <v>5</v>
      </c>
      <c r="BR253" s="32">
        <f t="shared" si="450"/>
        <v>46</v>
      </c>
      <c r="BS253" s="32" t="str">
        <f t="shared" ca="1" si="451"/>
        <v>CZ</v>
      </c>
      <c r="BT253" s="32" t="str">
        <f t="shared" ref="BT253:BY253" si="459">BT202</f>
        <v>from 10 to 20%</v>
      </c>
      <c r="BU253" s="32" t="str">
        <f t="shared" si="459"/>
        <v>DSO</v>
      </c>
      <c r="BV253" s="32" t="str">
        <f t="shared" si="459"/>
        <v>Distribution</v>
      </c>
      <c r="BW253" s="32" t="str">
        <f t="shared" si="459"/>
        <v>Gas turbine for grid and storage</v>
      </c>
      <c r="BX253" s="32" t="str">
        <f t="shared" si="459"/>
        <v>Membrane for deblending - Investment</v>
      </c>
      <c r="BY253" s="32" t="str">
        <f t="shared" si="459"/>
        <v>Gas turbine for grid and storage-Membrane for deblending - Investment</v>
      </c>
      <c r="BZ253" s="32">
        <f t="shared" si="453"/>
        <v>0.58147378855159881</v>
      </c>
      <c r="CA253" s="32">
        <f t="shared" si="454"/>
        <v>1.5098414754078189</v>
      </c>
    </row>
    <row r="254" spans="69:79" x14ac:dyDescent="0.25">
      <c r="BQ254" s="32">
        <f t="shared" si="449"/>
        <v>5</v>
      </c>
      <c r="BR254" s="32">
        <f t="shared" si="450"/>
        <v>47</v>
      </c>
      <c r="BS254" s="32" t="str">
        <f t="shared" ca="1" si="451"/>
        <v>CZ</v>
      </c>
      <c r="BT254" s="32" t="str">
        <f t="shared" ref="BT254:BY254" si="460">BT203</f>
        <v>from 10 to 20%</v>
      </c>
      <c r="BU254" s="32" t="str">
        <f t="shared" si="460"/>
        <v>DSO</v>
      </c>
      <c r="BV254" s="32" t="str">
        <f t="shared" si="460"/>
        <v>Distribution</v>
      </c>
      <c r="BW254" s="32" t="str">
        <f t="shared" si="460"/>
        <v>Gas turbine for grid and storage</v>
      </c>
      <c r="BX254" s="32" t="str">
        <f t="shared" si="460"/>
        <v>Membrane for deblending - H2. use</v>
      </c>
      <c r="BY254" s="32" t="str">
        <f t="shared" si="460"/>
        <v>Gas turbine for grid and storage-Membrane for deblending - H2. use</v>
      </c>
      <c r="BZ254" s="32">
        <f t="shared" si="453"/>
        <v>0.36998953976399951</v>
      </c>
      <c r="CA254" s="32">
        <f t="shared" si="454"/>
        <v>0.40707895573056185</v>
      </c>
    </row>
    <row r="255" spans="69:79" x14ac:dyDescent="0.25">
      <c r="BQ255" s="32">
        <f t="shared" si="449"/>
        <v>5</v>
      </c>
      <c r="BR255" s="32">
        <f t="shared" si="450"/>
        <v>48</v>
      </c>
      <c r="BS255" s="32" t="str">
        <f t="shared" ca="1" si="451"/>
        <v>CZ</v>
      </c>
      <c r="BT255" s="32" t="str">
        <f t="shared" ref="BT255:BY255" si="461">BT204</f>
        <v>from 10 to 20%</v>
      </c>
      <c r="BU255" s="32" t="str">
        <f t="shared" si="461"/>
        <v>DSO</v>
      </c>
      <c r="BV255" s="32" t="str">
        <f t="shared" si="461"/>
        <v>Distribution</v>
      </c>
      <c r="BW255" s="32" t="str">
        <f t="shared" si="461"/>
        <v>industrial high temperature application (&gt;500°C without glass)</v>
      </c>
      <c r="BX255" s="32" t="str">
        <f t="shared" si="461"/>
        <v xml:space="preserve">Calorific value adjustment - LPG demand </v>
      </c>
      <c r="BY255" s="32" t="str">
        <f t="shared" si="461"/>
        <v xml:space="preserve">industrial high temperature application (&gt;500°C without glass)-Calorific value adjustment - LPG demand </v>
      </c>
      <c r="BZ255" s="32">
        <f t="shared" si="453"/>
        <v>12.337569235409937</v>
      </c>
      <c r="CA255" s="32">
        <f t="shared" si="454"/>
        <v>65.027563144719778</v>
      </c>
    </row>
    <row r="256" spans="69:79" x14ac:dyDescent="0.25">
      <c r="BQ256" s="32">
        <f t="shared" si="449"/>
        <v>5</v>
      </c>
      <c r="BR256" s="32">
        <f t="shared" si="450"/>
        <v>49</v>
      </c>
      <c r="BS256" s="32" t="str">
        <f t="shared" ca="1" si="451"/>
        <v>CZ</v>
      </c>
      <c r="BT256" s="32" t="str">
        <f t="shared" ref="BT256:BY256" si="462">BT205</f>
        <v>&gt;20%</v>
      </c>
      <c r="BU256" s="32" t="str">
        <f t="shared" si="462"/>
        <v>DSO</v>
      </c>
      <c r="BV256" s="32" t="str">
        <f t="shared" si="462"/>
        <v>End-use</v>
      </c>
      <c r="BW256" s="32" t="str">
        <f t="shared" si="462"/>
        <v>boilers</v>
      </c>
      <c r="BX256" s="32" t="str">
        <f t="shared" si="462"/>
        <v>new heating boilers - Investment</v>
      </c>
      <c r="BY256" s="32" t="str">
        <f t="shared" si="462"/>
        <v>boilers-new heating boilers - Investment</v>
      </c>
      <c r="BZ256" s="32">
        <f t="shared" si="453"/>
        <v>536.05879979684937</v>
      </c>
      <c r="CA256" s="32">
        <f t="shared" si="454"/>
        <v>553.59976791880365</v>
      </c>
    </row>
    <row r="257" spans="69:79" x14ac:dyDescent="0.25">
      <c r="BQ257" s="32">
        <f t="shared" si="449"/>
        <v>5</v>
      </c>
      <c r="BR257" s="32">
        <f t="shared" si="450"/>
        <v>50</v>
      </c>
      <c r="BS257" s="32" t="str">
        <f t="shared" ca="1" si="451"/>
        <v>CZ</v>
      </c>
      <c r="BT257" s="32" t="str">
        <f t="shared" ref="BT257:BY257" si="463">BT206</f>
        <v>&gt;20%</v>
      </c>
      <c r="BU257" s="32" t="str">
        <f t="shared" si="463"/>
        <v>DSO</v>
      </c>
      <c r="BV257" s="32" t="str">
        <f t="shared" si="463"/>
        <v>…</v>
      </c>
      <c r="BW257" s="32" t="str">
        <f t="shared" si="463"/>
        <v>…</v>
      </c>
      <c r="BX257" s="32" t="str">
        <f t="shared" si="463"/>
        <v>new heating boilers - Investment</v>
      </c>
      <c r="BY257" s="32" t="str">
        <f t="shared" si="463"/>
        <v>…-new heating boilers - Investment</v>
      </c>
      <c r="BZ257" s="32">
        <f t="shared" si="453"/>
        <v>0</v>
      </c>
      <c r="CA257" s="32">
        <f t="shared" si="454"/>
        <v>0</v>
      </c>
    </row>
    <row r="258" spans="69:79" x14ac:dyDescent="0.25">
      <c r="BQ258" s="32">
        <f t="shared" si="449"/>
        <v>5</v>
      </c>
      <c r="BR258" s="32">
        <f t="shared" si="450"/>
        <v>51</v>
      </c>
      <c r="BS258" s="32" t="str">
        <f t="shared" ca="1" si="451"/>
        <v>CZ</v>
      </c>
      <c r="BT258" s="32" t="str">
        <f t="shared" ref="BT258:BY258" si="464">BT207</f>
        <v>&gt;20%</v>
      </c>
      <c r="BU258" s="32" t="str">
        <f t="shared" si="464"/>
        <v>DSO</v>
      </c>
      <c r="BV258" s="32" t="str">
        <f t="shared" si="464"/>
        <v>…</v>
      </c>
      <c r="BW258" s="32" t="str">
        <f t="shared" si="464"/>
        <v>…</v>
      </c>
      <c r="BX258" s="32" t="str">
        <f t="shared" si="464"/>
        <v>new heating boilers - Investment</v>
      </c>
      <c r="BY258" s="32" t="str">
        <f t="shared" si="464"/>
        <v>…-new heating boilers - Investment</v>
      </c>
      <c r="BZ258" s="32">
        <f t="shared" si="453"/>
        <v>0</v>
      </c>
      <c r="CA258" s="32">
        <f t="shared" si="454"/>
        <v>0</v>
      </c>
    </row>
    <row r="259" spans="69:79" x14ac:dyDescent="0.25">
      <c r="BQ259" s="32">
        <f t="shared" si="449"/>
        <v>6</v>
      </c>
      <c r="BR259" s="32">
        <f t="shared" si="450"/>
        <v>1</v>
      </c>
      <c r="BS259" s="32" t="str">
        <f t="shared" ca="1" si="451"/>
        <v>DE</v>
      </c>
      <c r="BT259" s="32" t="str">
        <f t="shared" ref="BT259:BY259" si="465">BT208</f>
        <v>&lt;5%</v>
      </c>
      <c r="BU259" s="32" t="str">
        <f t="shared" si="465"/>
        <v>TSO</v>
      </c>
      <c r="BV259" s="32" t="str">
        <f t="shared" si="465"/>
        <v>Storage</v>
      </c>
      <c r="BW259" s="32" t="str">
        <f t="shared" si="465"/>
        <v>Porous storage</v>
      </c>
      <c r="BX259" s="32" t="str">
        <f t="shared" si="465"/>
        <v>Desulfurization and Drying - Investment</v>
      </c>
      <c r="BY259" s="32" t="str">
        <f t="shared" si="465"/>
        <v>Porous storage-Desulfurization and Drying - Investment</v>
      </c>
      <c r="BZ259" s="32">
        <f t="shared" si="453"/>
        <v>7.0076109947643976</v>
      </c>
      <c r="CA259" s="32">
        <f t="shared" si="454"/>
        <v>40.959960438479968</v>
      </c>
    </row>
    <row r="260" spans="69:79" x14ac:dyDescent="0.25">
      <c r="BQ260" s="32">
        <f t="shared" si="449"/>
        <v>6</v>
      </c>
      <c r="BR260" s="32">
        <f t="shared" si="450"/>
        <v>2</v>
      </c>
      <c r="BS260" s="32" t="str">
        <f t="shared" ca="1" si="451"/>
        <v>DE</v>
      </c>
      <c r="BT260" s="32" t="str">
        <f t="shared" ref="BT260:BY260" si="466">BT209</f>
        <v>&lt;5%</v>
      </c>
      <c r="BU260" s="32" t="str">
        <f t="shared" si="466"/>
        <v>TSO</v>
      </c>
      <c r="BV260" s="32" t="str">
        <f t="shared" si="466"/>
        <v>Industrie</v>
      </c>
      <c r="BW260" s="32" t="str">
        <f t="shared" si="466"/>
        <v>50% Chemical industry (material use), glass</v>
      </c>
      <c r="BX260" s="32" t="str">
        <f t="shared" si="466"/>
        <v>Membrane for deblending - Investment</v>
      </c>
      <c r="BY260" s="32" t="str">
        <f t="shared" si="466"/>
        <v>50% Chemical industry (material use), glass-Membrane for deblending - Investment</v>
      </c>
      <c r="BZ260" s="32">
        <f t="shared" si="453"/>
        <v>2.1772525807393981</v>
      </c>
      <c r="CA260" s="32">
        <f t="shared" si="454"/>
        <v>2.0004949044860503</v>
      </c>
    </row>
    <row r="261" spans="69:79" x14ac:dyDescent="0.25">
      <c r="BQ261" s="32">
        <f t="shared" si="449"/>
        <v>6</v>
      </c>
      <c r="BR261" s="32">
        <f t="shared" si="450"/>
        <v>3</v>
      </c>
      <c r="BS261" s="32" t="str">
        <f t="shared" ca="1" si="451"/>
        <v>DE</v>
      </c>
      <c r="BT261" s="32" t="str">
        <f t="shared" ref="BT261:BY261" si="467">BT210</f>
        <v>&lt;5%</v>
      </c>
      <c r="BU261" s="32" t="str">
        <f t="shared" si="467"/>
        <v>TSO</v>
      </c>
      <c r="BV261" s="32" t="str">
        <f t="shared" si="467"/>
        <v>Industrie</v>
      </c>
      <c r="BW261" s="32" t="str">
        <f t="shared" si="467"/>
        <v>50% Chemical industry (material use), glass</v>
      </c>
      <c r="BX261" s="32" t="str">
        <f t="shared" si="467"/>
        <v>Membrane for deblending - electr. demand</v>
      </c>
      <c r="BY261" s="32" t="str">
        <f t="shared" si="467"/>
        <v>50% Chemical industry (material use), glass-Membrane for deblending - electr. demand</v>
      </c>
      <c r="BZ261" s="32">
        <f t="shared" si="453"/>
        <v>19.072732607277125</v>
      </c>
      <c r="CA261" s="32">
        <f t="shared" si="454"/>
        <v>18.642909960955105</v>
      </c>
    </row>
    <row r="262" spans="69:79" x14ac:dyDescent="0.25">
      <c r="BQ262" s="32">
        <f t="shared" si="449"/>
        <v>6</v>
      </c>
      <c r="BR262" s="32">
        <f t="shared" si="450"/>
        <v>4</v>
      </c>
      <c r="BS262" s="32" t="str">
        <f t="shared" ca="1" si="451"/>
        <v>DE</v>
      </c>
      <c r="BT262" s="32" t="str">
        <f t="shared" ref="BT262:BY262" si="468">BT211</f>
        <v>&lt;5%</v>
      </c>
      <c r="BU262" s="32" t="str">
        <f t="shared" si="468"/>
        <v>TSO</v>
      </c>
      <c r="BV262" s="32" t="str">
        <f t="shared" si="468"/>
        <v>Industrie</v>
      </c>
      <c r="BW262" s="32" t="str">
        <f t="shared" si="468"/>
        <v>50% Chemical industry (material use), glass</v>
      </c>
      <c r="BX262" s="32" t="str">
        <f t="shared" si="468"/>
        <v>Membrane for deblending - H2. use</v>
      </c>
      <c r="BY262" s="32" t="str">
        <f t="shared" si="468"/>
        <v>50% Chemical industry (material use), glass-Membrane for deblending - H2. use</v>
      </c>
      <c r="BZ262" s="32">
        <f t="shared" si="453"/>
        <v>19.072732607277125</v>
      </c>
      <c r="CA262" s="32">
        <f t="shared" si="454"/>
        <v>10.49233456390551</v>
      </c>
    </row>
    <row r="263" spans="69:79" x14ac:dyDescent="0.25">
      <c r="BQ263" s="32">
        <f t="shared" si="449"/>
        <v>6</v>
      </c>
      <c r="BR263" s="32">
        <f t="shared" si="450"/>
        <v>5</v>
      </c>
      <c r="BS263" s="32" t="str">
        <f t="shared" ca="1" si="451"/>
        <v>DE</v>
      </c>
      <c r="BT263" s="32" t="str">
        <f t="shared" ref="BT263:BY263" si="469">BT212</f>
        <v>&lt;5%</v>
      </c>
      <c r="BU263" s="32" t="str">
        <f t="shared" si="469"/>
        <v>DSO</v>
      </c>
      <c r="BV263" s="32" t="str">
        <f t="shared" si="469"/>
        <v>Industrie</v>
      </c>
      <c r="BW263" s="32" t="str">
        <f t="shared" si="469"/>
        <v>50% Chemical industry (material use), glass</v>
      </c>
      <c r="BX263" s="32" t="str">
        <f t="shared" si="469"/>
        <v>Membrane for deblending - Investment</v>
      </c>
      <c r="BY263" s="32" t="str">
        <f t="shared" si="469"/>
        <v>50% Chemical industry (material use), glass-Membrane for deblending - Investment</v>
      </c>
      <c r="BZ263" s="32">
        <f t="shared" si="453"/>
        <v>2.1772525807393981</v>
      </c>
      <c r="CA263" s="32">
        <f t="shared" si="454"/>
        <v>2.0004949044860503</v>
      </c>
    </row>
    <row r="264" spans="69:79" x14ac:dyDescent="0.25">
      <c r="BQ264" s="32">
        <f t="shared" si="449"/>
        <v>6</v>
      </c>
      <c r="BR264" s="32">
        <f t="shared" si="450"/>
        <v>6</v>
      </c>
      <c r="BS264" s="32" t="str">
        <f t="shared" ca="1" si="451"/>
        <v>DE</v>
      </c>
      <c r="BT264" s="32" t="str">
        <f t="shared" ref="BT264:BY264" si="470">BT213</f>
        <v>&lt;5%</v>
      </c>
      <c r="BU264" s="32" t="str">
        <f t="shared" si="470"/>
        <v>DSO</v>
      </c>
      <c r="BV264" s="32" t="str">
        <f t="shared" si="470"/>
        <v>Industrie</v>
      </c>
      <c r="BW264" s="32" t="str">
        <f t="shared" si="470"/>
        <v>50% Chemical industry (material use), glass</v>
      </c>
      <c r="BX264" s="32" t="str">
        <f t="shared" si="470"/>
        <v>Membrane for deblending - electr. demand</v>
      </c>
      <c r="BY264" s="32" t="str">
        <f t="shared" si="470"/>
        <v>50% Chemical industry (material use), glass-Membrane for deblending - electr. demand</v>
      </c>
      <c r="BZ264" s="32">
        <f t="shared" si="453"/>
        <v>19.072732607277125</v>
      </c>
      <c r="CA264" s="32">
        <f t="shared" si="454"/>
        <v>18.642909960955105</v>
      </c>
    </row>
    <row r="265" spans="69:79" x14ac:dyDescent="0.25">
      <c r="BQ265" s="32">
        <f t="shared" si="449"/>
        <v>6</v>
      </c>
      <c r="BR265" s="32">
        <f t="shared" si="450"/>
        <v>7</v>
      </c>
      <c r="BS265" s="32" t="str">
        <f t="shared" ca="1" si="451"/>
        <v>DE</v>
      </c>
      <c r="BT265" s="32" t="str">
        <f t="shared" ref="BT265:BY265" si="471">BT214</f>
        <v>&lt;5%</v>
      </c>
      <c r="BU265" s="32" t="str">
        <f t="shared" si="471"/>
        <v>DSO</v>
      </c>
      <c r="BV265" s="32" t="str">
        <f t="shared" si="471"/>
        <v>Industrie</v>
      </c>
      <c r="BW265" s="32" t="str">
        <f t="shared" si="471"/>
        <v>50% Chemical industry (material use), glass</v>
      </c>
      <c r="BX265" s="32" t="str">
        <f t="shared" si="471"/>
        <v>Membrane for deblending - H2. use</v>
      </c>
      <c r="BY265" s="32" t="str">
        <f t="shared" si="471"/>
        <v>50% Chemical industry (material use), glass-Membrane for deblending - H2. use</v>
      </c>
      <c r="BZ265" s="32">
        <f t="shared" si="453"/>
        <v>19.072732607277125</v>
      </c>
      <c r="CA265" s="32">
        <f t="shared" si="454"/>
        <v>10.49233456390551</v>
      </c>
    </row>
    <row r="266" spans="69:79" x14ac:dyDescent="0.25">
      <c r="BQ266" s="32">
        <f t="shared" si="449"/>
        <v>6</v>
      </c>
      <c r="BR266" s="32">
        <f t="shared" si="450"/>
        <v>8</v>
      </c>
      <c r="BS266" s="32" t="str">
        <f t="shared" ca="1" si="451"/>
        <v>DE</v>
      </c>
      <c r="BT266" s="32" t="str">
        <f t="shared" ref="BT266:BY266" si="472">BT215</f>
        <v>from 5 to 10%</v>
      </c>
      <c r="BU266" s="32" t="str">
        <f t="shared" si="472"/>
        <v>TSO</v>
      </c>
      <c r="BV266" s="32" t="str">
        <f t="shared" si="472"/>
        <v>End-use</v>
      </c>
      <c r="BW266" s="32" t="str">
        <f t="shared" si="472"/>
        <v xml:space="preserve">Gas turbine for power generation (old stock) </v>
      </c>
      <c r="BX266" s="32" t="str">
        <f t="shared" si="472"/>
        <v>Membrane for deblending - Investment</v>
      </c>
      <c r="BY266" s="32" t="str">
        <f t="shared" si="472"/>
        <v>Gas turbine for power generation (old stock) -Membrane for deblending - Investment</v>
      </c>
      <c r="BZ266" s="32">
        <f t="shared" si="453"/>
        <v>36.695649457592538</v>
      </c>
      <c r="CA266" s="32">
        <f t="shared" si="454"/>
        <v>56.814325749247118</v>
      </c>
    </row>
    <row r="267" spans="69:79" x14ac:dyDescent="0.25">
      <c r="BQ267" s="32">
        <f t="shared" si="449"/>
        <v>6</v>
      </c>
      <c r="BR267" s="32">
        <f t="shared" si="450"/>
        <v>9</v>
      </c>
      <c r="BS267" s="32" t="str">
        <f t="shared" ca="1" si="451"/>
        <v>DE</v>
      </c>
      <c r="BT267" s="32" t="str">
        <f t="shared" ref="BT267:BY267" si="473">BT216</f>
        <v>from 5 to 10%</v>
      </c>
      <c r="BU267" s="32" t="str">
        <f t="shared" si="473"/>
        <v>TSO</v>
      </c>
      <c r="BV267" s="32" t="str">
        <f t="shared" si="473"/>
        <v>End-use</v>
      </c>
      <c r="BW267" s="32" t="str">
        <f t="shared" si="473"/>
        <v xml:space="preserve">Gas turbine for power generation (old stock) </v>
      </c>
      <c r="BX267" s="32" t="str">
        <f t="shared" si="473"/>
        <v>Membrane for deblending - electr. demand</v>
      </c>
      <c r="BY267" s="32" t="str">
        <f t="shared" si="473"/>
        <v>Gas turbine for power generation (old stock) -Membrane for deblending - electr. demand</v>
      </c>
      <c r="BZ267" s="32">
        <f t="shared" si="453"/>
        <v>102.07660317293096</v>
      </c>
      <c r="CA267" s="32">
        <f t="shared" si="454"/>
        <v>99.776207282799746</v>
      </c>
    </row>
    <row r="268" spans="69:79" x14ac:dyDescent="0.25">
      <c r="BQ268" s="32">
        <f t="shared" si="449"/>
        <v>6</v>
      </c>
      <c r="BR268" s="32">
        <f t="shared" si="450"/>
        <v>10</v>
      </c>
      <c r="BS268" s="32" t="str">
        <f t="shared" ca="1" si="451"/>
        <v>DE</v>
      </c>
      <c r="BT268" s="32" t="str">
        <f t="shared" ref="BT268:BY268" si="474">BT217</f>
        <v>from 5 to 10%</v>
      </c>
      <c r="BU268" s="32" t="str">
        <f t="shared" si="474"/>
        <v>TSO</v>
      </c>
      <c r="BV268" s="32" t="str">
        <f t="shared" si="474"/>
        <v>End-use</v>
      </c>
      <c r="BW268" s="32" t="str">
        <f t="shared" si="474"/>
        <v xml:space="preserve">Gas turbine for power generation (old stock) </v>
      </c>
      <c r="BX268" s="32" t="str">
        <f t="shared" si="474"/>
        <v>Membrane for deblending - H2. use</v>
      </c>
      <c r="BY268" s="32" t="str">
        <f t="shared" si="474"/>
        <v>Gas turbine for power generation (old stock) -Membrane for deblending - H2. use</v>
      </c>
      <c r="BZ268" s="32">
        <f t="shared" si="453"/>
        <v>102.07660317293096</v>
      </c>
      <c r="CA268" s="32">
        <f t="shared" si="454"/>
        <v>112.30922109491182</v>
      </c>
    </row>
    <row r="269" spans="69:79" x14ac:dyDescent="0.25">
      <c r="BQ269" s="32">
        <f t="shared" si="449"/>
        <v>6</v>
      </c>
      <c r="BR269" s="32">
        <f t="shared" si="450"/>
        <v>11</v>
      </c>
      <c r="BS269" s="32" t="str">
        <f t="shared" ca="1" si="451"/>
        <v>DE</v>
      </c>
      <c r="BT269" s="32" t="str">
        <f t="shared" ref="BT269:BY269" si="475">BT218</f>
        <v>from 5 to 10%</v>
      </c>
      <c r="BU269" s="32" t="str">
        <f t="shared" si="475"/>
        <v>TSO</v>
      </c>
      <c r="BV269" s="32" t="str">
        <f t="shared" si="475"/>
        <v>Transmission</v>
      </c>
      <c r="BW269" s="32" t="str">
        <f t="shared" si="475"/>
        <v>Gas turbine for gas grid  - inkl. transit</v>
      </c>
      <c r="BX269" s="32" t="str">
        <f t="shared" si="475"/>
        <v>Membrane for deblending - Investment</v>
      </c>
      <c r="BY269" s="32" t="str">
        <f t="shared" si="475"/>
        <v>Gas turbine for gas grid  - inkl. transit-Membrane for deblending - Investment</v>
      </c>
      <c r="BZ269" s="32">
        <f t="shared" si="453"/>
        <v>7.4242424242424248</v>
      </c>
      <c r="CA269" s="32">
        <f t="shared" si="454"/>
        <v>28.189509306260572</v>
      </c>
    </row>
    <row r="270" spans="69:79" x14ac:dyDescent="0.25">
      <c r="BQ270" s="32">
        <f t="shared" si="449"/>
        <v>6</v>
      </c>
      <c r="BR270" s="32">
        <f t="shared" si="450"/>
        <v>12</v>
      </c>
      <c r="BS270" s="32" t="str">
        <f t="shared" ca="1" si="451"/>
        <v>DE</v>
      </c>
      <c r="BT270" s="32" t="str">
        <f t="shared" ref="BT270:BY270" si="476">BT219</f>
        <v>from 5 to 10%</v>
      </c>
      <c r="BU270" s="32" t="str">
        <f t="shared" si="476"/>
        <v>TSO</v>
      </c>
      <c r="BV270" s="32" t="str">
        <f t="shared" si="476"/>
        <v>Transmission</v>
      </c>
      <c r="BW270" s="32" t="str">
        <f t="shared" si="476"/>
        <v>Gas turbine for gas grid  - inkl. transit</v>
      </c>
      <c r="BX270" s="32" t="str">
        <f t="shared" si="476"/>
        <v>Membrane for deblending - electr. demand</v>
      </c>
      <c r="BY270" s="32" t="str">
        <f t="shared" si="476"/>
        <v>Gas turbine for gas grid  - inkl. transit-Membrane for deblending - electr. demand</v>
      </c>
      <c r="BZ270" s="32">
        <f t="shared" si="453"/>
        <v>4.4927514753294462</v>
      </c>
      <c r="CA270" s="32">
        <f t="shared" si="454"/>
        <v>4.5611690104867471</v>
      </c>
    </row>
    <row r="271" spans="69:79" x14ac:dyDescent="0.25">
      <c r="BQ271" s="32">
        <f t="shared" si="449"/>
        <v>6</v>
      </c>
      <c r="BR271" s="32">
        <f t="shared" si="450"/>
        <v>13</v>
      </c>
      <c r="BS271" s="32" t="str">
        <f t="shared" ca="1" si="451"/>
        <v>DE</v>
      </c>
      <c r="BT271" s="32" t="str">
        <f t="shared" ref="BT271:BY271" si="477">BT220</f>
        <v>from 5 to 10%</v>
      </c>
      <c r="BU271" s="32" t="str">
        <f t="shared" si="477"/>
        <v>TSO</v>
      </c>
      <c r="BV271" s="32" t="str">
        <f t="shared" si="477"/>
        <v>Transmission</v>
      </c>
      <c r="BW271" s="32" t="str">
        <f t="shared" si="477"/>
        <v>Gas turbine for gas grid  - inkl. transit</v>
      </c>
      <c r="BX271" s="32" t="str">
        <f t="shared" si="477"/>
        <v>Membrane for deblending - H2. use</v>
      </c>
      <c r="BY271" s="32" t="str">
        <f t="shared" si="477"/>
        <v>Gas turbine for gas grid  - inkl. transit-Membrane for deblending - H2. use</v>
      </c>
      <c r="BZ271" s="32">
        <f t="shared" si="453"/>
        <v>4.4927514753294462</v>
      </c>
      <c r="CA271" s="32">
        <f t="shared" si="454"/>
        <v>4.9431250951057484</v>
      </c>
    </row>
    <row r="272" spans="69:79" x14ac:dyDescent="0.25">
      <c r="BQ272" s="32">
        <f t="shared" si="449"/>
        <v>6</v>
      </c>
      <c r="BR272" s="32">
        <f t="shared" si="450"/>
        <v>14</v>
      </c>
      <c r="BS272" s="32" t="str">
        <f t="shared" ca="1" si="451"/>
        <v>DE</v>
      </c>
      <c r="BT272" s="32" t="str">
        <f t="shared" ref="BT272:BY272" si="478">BT221</f>
        <v>from 5 to 10%</v>
      </c>
      <c r="BU272" s="32" t="str">
        <f t="shared" si="478"/>
        <v>TSO</v>
      </c>
      <c r="BV272" s="32" t="str">
        <f t="shared" si="478"/>
        <v>Storage</v>
      </c>
      <c r="BW272" s="32" t="str">
        <f t="shared" si="478"/>
        <v>Gas turbine for storage (cavern + porous)</v>
      </c>
      <c r="BX272" s="32" t="str">
        <f t="shared" si="478"/>
        <v>Membrane for deblending - Investment</v>
      </c>
      <c r="BY272" s="32" t="str">
        <f t="shared" si="478"/>
        <v>Gas turbine for storage (cavern + porous)-Membrane for deblending - Investment</v>
      </c>
      <c r="BZ272" s="32">
        <f t="shared" si="453"/>
        <v>1.9372616144693002</v>
      </c>
      <c r="CA272" s="32">
        <f t="shared" si="454"/>
        <v>7.3556938458022145</v>
      </c>
    </row>
    <row r="273" spans="69:79" x14ac:dyDescent="0.25">
      <c r="BQ273" s="32">
        <f t="shared" si="449"/>
        <v>6</v>
      </c>
      <c r="BR273" s="32">
        <f t="shared" si="450"/>
        <v>15</v>
      </c>
      <c r="BS273" s="32" t="str">
        <f t="shared" ca="1" si="451"/>
        <v>DE</v>
      </c>
      <c r="BT273" s="32" t="str">
        <f t="shared" ref="BT273:BY273" si="479">BT222</f>
        <v>from 5 to 10%</v>
      </c>
      <c r="BU273" s="32" t="str">
        <f t="shared" si="479"/>
        <v>TSO</v>
      </c>
      <c r="BV273" s="32" t="str">
        <f t="shared" si="479"/>
        <v>Storage</v>
      </c>
      <c r="BW273" s="32" t="str">
        <f t="shared" si="479"/>
        <v>Gas turbine for storage (cavern + porous)</v>
      </c>
      <c r="BX273" s="32" t="str">
        <f t="shared" si="479"/>
        <v>Membrane for deblending - electr. demand</v>
      </c>
      <c r="BY273" s="32" t="str">
        <f t="shared" si="479"/>
        <v>Gas turbine for storage (cavern + porous)-Membrane for deblending - electr. demand</v>
      </c>
      <c r="BZ273" s="32">
        <f t="shared" si="453"/>
        <v>1.0179184801966488</v>
      </c>
      <c r="CA273" s="32">
        <f t="shared" si="454"/>
        <v>1.0334197768493896</v>
      </c>
    </row>
    <row r="274" spans="69:79" x14ac:dyDescent="0.25">
      <c r="BQ274" s="32">
        <f t="shared" si="449"/>
        <v>6</v>
      </c>
      <c r="BR274" s="32">
        <f t="shared" si="450"/>
        <v>16</v>
      </c>
      <c r="BS274" s="32" t="str">
        <f t="shared" ca="1" si="451"/>
        <v>DE</v>
      </c>
      <c r="BT274" s="32" t="str">
        <f t="shared" ref="BT274:BY274" si="480">BT223</f>
        <v>from 5 to 10%</v>
      </c>
      <c r="BU274" s="32" t="str">
        <f t="shared" si="480"/>
        <v>TSO</v>
      </c>
      <c r="BV274" s="32" t="str">
        <f t="shared" si="480"/>
        <v>Storage</v>
      </c>
      <c r="BW274" s="32" t="str">
        <f t="shared" si="480"/>
        <v>Gas turbine for storage (cavern + porous)</v>
      </c>
      <c r="BX274" s="32" t="str">
        <f t="shared" si="480"/>
        <v>Membrane for deblending - H2. use</v>
      </c>
      <c r="BY274" s="32" t="str">
        <f t="shared" si="480"/>
        <v>Gas turbine for storage (cavern + porous)-Membrane for deblending - H2. use</v>
      </c>
      <c r="BZ274" s="32">
        <f t="shared" si="453"/>
        <v>1.0179184801966488</v>
      </c>
      <c r="CA274" s="32">
        <f t="shared" si="454"/>
        <v>1.1199592080403227</v>
      </c>
    </row>
    <row r="275" spans="69:79" x14ac:dyDescent="0.25">
      <c r="BQ275" s="32">
        <f t="shared" si="449"/>
        <v>6</v>
      </c>
      <c r="BR275" s="32">
        <f t="shared" si="450"/>
        <v>17</v>
      </c>
      <c r="BS275" s="32" t="str">
        <f t="shared" ca="1" si="451"/>
        <v>DE</v>
      </c>
      <c r="BT275" s="32" t="str">
        <f t="shared" ref="BT275:BY275" si="481">BT224</f>
        <v>from 5 to 10%</v>
      </c>
      <c r="BU275" s="32" t="str">
        <f t="shared" si="481"/>
        <v>TSO</v>
      </c>
      <c r="BV275" s="32" t="str">
        <f t="shared" si="481"/>
        <v>Industrie</v>
      </c>
      <c r="BW275" s="32" t="str">
        <f t="shared" si="481"/>
        <v>50% industrial high temperature application (&gt;500°C without glass)</v>
      </c>
      <c r="BX275" s="32" t="str">
        <f t="shared" si="481"/>
        <v>Calorific value adjustment - Investment</v>
      </c>
      <c r="BY275" s="32" t="str">
        <f t="shared" si="481"/>
        <v>50% industrial high temperature application (&gt;500°C without glass)-Calorific value adjustment - Investment</v>
      </c>
      <c r="BZ275" s="32">
        <f t="shared" si="453"/>
        <v>5.9104921970750812</v>
      </c>
      <c r="CA275" s="32">
        <f t="shared" si="454"/>
        <v>32.120496840149521</v>
      </c>
    </row>
    <row r="276" spans="69:79" x14ac:dyDescent="0.25">
      <c r="BQ276" s="32">
        <f t="shared" si="449"/>
        <v>6</v>
      </c>
      <c r="BR276" s="32">
        <f t="shared" si="450"/>
        <v>18</v>
      </c>
      <c r="BS276" s="32" t="str">
        <f t="shared" ca="1" si="451"/>
        <v>DE</v>
      </c>
      <c r="BT276" s="32" t="str">
        <f t="shared" ref="BT276:BY276" si="482">BT225</f>
        <v>from 5 to 10%</v>
      </c>
      <c r="BU276" s="32" t="str">
        <f t="shared" si="482"/>
        <v>TSO</v>
      </c>
      <c r="BV276" s="32" t="str">
        <f t="shared" si="482"/>
        <v>Industrie</v>
      </c>
      <c r="BW276" s="32" t="str">
        <f t="shared" si="482"/>
        <v>50% industrial high temperature application (&gt;500°C without glass)</v>
      </c>
      <c r="BX276" s="32" t="str">
        <f t="shared" si="482"/>
        <v xml:space="preserve">Calorific value adjustment - LPG demand </v>
      </c>
      <c r="BY276" s="32" t="str">
        <f t="shared" si="482"/>
        <v xml:space="preserve">50% industrial high temperature application (&gt;500°C without glass)-Calorific value adjustment - LPG demand </v>
      </c>
      <c r="BZ276" s="32">
        <f t="shared" si="453"/>
        <v>51.775911646377708</v>
      </c>
      <c r="CA276" s="32">
        <f t="shared" si="454"/>
        <v>272.89503302620284</v>
      </c>
    </row>
    <row r="277" spans="69:79" x14ac:dyDescent="0.25">
      <c r="BQ277" s="32">
        <f t="shared" si="449"/>
        <v>6</v>
      </c>
      <c r="BR277" s="32">
        <f t="shared" si="450"/>
        <v>19</v>
      </c>
      <c r="BS277" s="32" t="str">
        <f t="shared" ca="1" si="451"/>
        <v>DE</v>
      </c>
      <c r="BT277" s="32" t="str">
        <f t="shared" ref="BT277:BY277" si="483">BT226</f>
        <v>from 5 to 10%</v>
      </c>
      <c r="BU277" s="32" t="str">
        <f t="shared" si="483"/>
        <v>TSO</v>
      </c>
      <c r="BV277" s="32" t="str">
        <f t="shared" si="483"/>
        <v>Transmission</v>
      </c>
      <c r="BW277" s="32" t="str">
        <f t="shared" si="483"/>
        <v>Instalation of higher gas turbine capacities for compressors - inkl. transit and storage</v>
      </c>
      <c r="BX277" s="32" t="str">
        <f t="shared" si="483"/>
        <v>Investment +30% of excisting capacity</v>
      </c>
      <c r="BY277" s="32" t="str">
        <f t="shared" si="483"/>
        <v>Instalation of higher gas turbine capacities for compressors - inkl. transit and storage-Investment +30% of excisting capacity</v>
      </c>
      <c r="BZ277" s="32">
        <f t="shared" si="453"/>
        <v>0.92678889983246071</v>
      </c>
      <c r="CA277" s="32">
        <f t="shared" si="454"/>
        <v>141.83117631020812</v>
      </c>
    </row>
    <row r="278" spans="69:79" x14ac:dyDescent="0.25">
      <c r="BQ278" s="32">
        <f t="shared" si="449"/>
        <v>6</v>
      </c>
      <c r="BR278" s="32">
        <f t="shared" si="450"/>
        <v>20</v>
      </c>
      <c r="BS278" s="32" t="str">
        <f t="shared" ca="1" si="451"/>
        <v>DE</v>
      </c>
      <c r="BT278" s="32" t="str">
        <f t="shared" ref="BT278:BY278" si="484">BT227</f>
        <v>from 5 to 10%</v>
      </c>
      <c r="BU278" s="32" t="str">
        <f t="shared" si="484"/>
        <v>TSO</v>
      </c>
      <c r="BV278" s="32" t="str">
        <f t="shared" si="484"/>
        <v>Transmission</v>
      </c>
      <c r="BW278" s="32" t="str">
        <f t="shared" si="484"/>
        <v>Instalation of higher gas turbine capacities for compressors - inkl. transit and storage</v>
      </c>
      <c r="BX278" s="32" t="str">
        <f t="shared" si="484"/>
        <v>Gas demand +30% of excisting transport losses</v>
      </c>
      <c r="BY278" s="32" t="str">
        <f t="shared" si="484"/>
        <v>Instalation of higher gas turbine capacities for compressors - inkl. transit and storage-Gas demand +30% of excisting transport losses</v>
      </c>
      <c r="BZ278" s="32">
        <f t="shared" si="453"/>
        <v>1.6532009866578286</v>
      </c>
      <c r="CA278" s="32">
        <f t="shared" si="454"/>
        <v>46.330771552244606</v>
      </c>
    </row>
    <row r="279" spans="69:79" x14ac:dyDescent="0.25">
      <c r="BQ279" s="32">
        <f t="shared" si="449"/>
        <v>6</v>
      </c>
      <c r="BR279" s="32">
        <f t="shared" si="450"/>
        <v>21</v>
      </c>
      <c r="BS279" s="32" t="str">
        <f t="shared" ca="1" si="451"/>
        <v>DE</v>
      </c>
      <c r="BT279" s="32" t="str">
        <f t="shared" ref="BT279:BY279" si="485">BT228</f>
        <v>from 5 to 10%</v>
      </c>
      <c r="BU279" s="32" t="str">
        <f t="shared" si="485"/>
        <v>TSO</v>
      </c>
      <c r="BV279" s="32" t="str">
        <f t="shared" si="485"/>
        <v>Storage</v>
      </c>
      <c r="BW279" s="32" t="str">
        <f t="shared" si="485"/>
        <v>Gas pressure regulator storage withdrawal</v>
      </c>
      <c r="BX279" s="32" t="str">
        <f t="shared" si="485"/>
        <v xml:space="preserve">  +3% less energy required</v>
      </c>
      <c r="BY279" s="32" t="str">
        <f t="shared" si="485"/>
        <v>Gas pressure regulator storage withdrawal-  +3% less energy required</v>
      </c>
      <c r="BZ279" s="32">
        <f t="shared" si="453"/>
        <v>4.4999999999999997E-3</v>
      </c>
      <c r="CA279" s="32">
        <f t="shared" si="454"/>
        <v>-0.12611199344042773</v>
      </c>
    </row>
    <row r="280" spans="69:79" x14ac:dyDescent="0.25">
      <c r="BQ280" s="32">
        <f t="shared" si="449"/>
        <v>6</v>
      </c>
      <c r="BR280" s="32">
        <f t="shared" si="450"/>
        <v>22</v>
      </c>
      <c r="BS280" s="32" t="str">
        <f t="shared" ca="1" si="451"/>
        <v>DE</v>
      </c>
      <c r="BT280" s="32" t="str">
        <f t="shared" ref="BT280:BY280" si="486">BT229</f>
        <v>from 5 to 10%</v>
      </c>
      <c r="BU280" s="32" t="str">
        <f t="shared" si="486"/>
        <v>TSO</v>
      </c>
      <c r="BV280" s="32" t="str">
        <f t="shared" si="486"/>
        <v>Storage</v>
      </c>
      <c r="BW280" s="32" t="str">
        <f t="shared" si="486"/>
        <v>H2 losses by drying</v>
      </c>
      <c r="BX280" s="32" t="str">
        <f t="shared" si="486"/>
        <v xml:space="preserve">  5% of H2</v>
      </c>
      <c r="BY280" s="32" t="str">
        <f t="shared" si="486"/>
        <v>H2 losses by drying-  5% of H2</v>
      </c>
      <c r="BZ280" s="32">
        <f t="shared" si="453"/>
        <v>0.38171943007374337</v>
      </c>
      <c r="CA280" s="32">
        <f t="shared" si="454"/>
        <v>19.085971503687169</v>
      </c>
    </row>
    <row r="281" spans="69:79" x14ac:dyDescent="0.25">
      <c r="BQ281" s="32">
        <f t="shared" si="449"/>
        <v>6</v>
      </c>
      <c r="BR281" s="32">
        <f t="shared" si="450"/>
        <v>23</v>
      </c>
      <c r="BS281" s="32" t="str">
        <f t="shared" ca="1" si="451"/>
        <v>DE</v>
      </c>
      <c r="BT281" s="32" t="str">
        <f t="shared" ref="BT281:BY281" si="487">BT230</f>
        <v>from 5 to 10%</v>
      </c>
      <c r="BU281" s="32" t="str">
        <f t="shared" si="487"/>
        <v>TSO</v>
      </c>
      <c r="BV281" s="32" t="str">
        <f t="shared" si="487"/>
        <v>Transmission</v>
      </c>
      <c r="BW281" s="32" t="str">
        <f t="shared" si="487"/>
        <v>Gas pressure regulator &gt;40 to 16bar</v>
      </c>
      <c r="BX281" s="32" t="str">
        <f t="shared" si="487"/>
        <v xml:space="preserve">  +3% less energy required</v>
      </c>
      <c r="BY281" s="32" t="str">
        <f t="shared" si="487"/>
        <v>Gas pressure regulator &gt;40 to 16bar-  +3% less energy required</v>
      </c>
      <c r="BZ281" s="32">
        <f t="shared" si="453"/>
        <v>2.0222296351643979E-2</v>
      </c>
      <c r="CA281" s="32">
        <f t="shared" si="454"/>
        <v>-0.56672757885531355</v>
      </c>
    </row>
    <row r="282" spans="69:79" x14ac:dyDescent="0.25">
      <c r="BQ282" s="32">
        <f t="shared" si="449"/>
        <v>6</v>
      </c>
      <c r="BR282" s="32">
        <f t="shared" si="450"/>
        <v>24</v>
      </c>
      <c r="BS282" s="32" t="str">
        <f t="shared" ca="1" si="451"/>
        <v>DE</v>
      </c>
      <c r="BT282" s="32" t="str">
        <f t="shared" ref="BT282:BY282" si="488">BT231</f>
        <v>from 5 to 10%</v>
      </c>
      <c r="BU282" s="32" t="str">
        <f t="shared" si="488"/>
        <v>DSO</v>
      </c>
      <c r="BV282" s="32" t="str">
        <f t="shared" si="488"/>
        <v>Industrie</v>
      </c>
      <c r="BW282" s="32" t="str">
        <f t="shared" si="488"/>
        <v>50% industrial high temperature application (&gt;500°C without glass)</v>
      </c>
      <c r="BX282" s="32" t="str">
        <f t="shared" si="488"/>
        <v>Calorific value adjustment - Investment</v>
      </c>
      <c r="BY282" s="32" t="str">
        <f t="shared" si="488"/>
        <v>50% industrial high temperature application (&gt;500°C without glass)-Calorific value adjustment - Investment</v>
      </c>
      <c r="BZ282" s="32">
        <f t="shared" si="453"/>
        <v>5.9104921970750812</v>
      </c>
      <c r="CA282" s="32">
        <f t="shared" si="454"/>
        <v>32.120496840149521</v>
      </c>
    </row>
    <row r="283" spans="69:79" x14ac:dyDescent="0.25">
      <c r="BQ283" s="32">
        <f t="shared" si="449"/>
        <v>6</v>
      </c>
      <c r="BR283" s="32">
        <f t="shared" si="450"/>
        <v>25</v>
      </c>
      <c r="BS283" s="32" t="str">
        <f t="shared" ca="1" si="451"/>
        <v>DE</v>
      </c>
      <c r="BT283" s="32" t="str">
        <f t="shared" ref="BT283:BY283" si="489">BT232</f>
        <v>from 5 to 10%</v>
      </c>
      <c r="BU283" s="32" t="str">
        <f t="shared" si="489"/>
        <v>DSO</v>
      </c>
      <c r="BV283" s="32" t="str">
        <f t="shared" si="489"/>
        <v>Industrie</v>
      </c>
      <c r="BW283" s="32" t="str">
        <f t="shared" si="489"/>
        <v>50% industrial high temperature application (&gt;500°C without glass)</v>
      </c>
      <c r="BX283" s="32" t="str">
        <f t="shared" si="489"/>
        <v xml:space="preserve">Calorific value adjustment - LPG demand </v>
      </c>
      <c r="BY283" s="32" t="str">
        <f t="shared" si="489"/>
        <v xml:space="preserve">50% industrial high temperature application (&gt;500°C without glass)-Calorific value adjustment - LPG demand </v>
      </c>
      <c r="BZ283" s="32">
        <f t="shared" si="453"/>
        <v>51.775911646377708</v>
      </c>
      <c r="CA283" s="32">
        <f t="shared" si="454"/>
        <v>272.89503302620284</v>
      </c>
    </row>
    <row r="284" spans="69:79" x14ac:dyDescent="0.25">
      <c r="BQ284" s="32">
        <f t="shared" si="449"/>
        <v>6</v>
      </c>
      <c r="BR284" s="32">
        <f t="shared" si="450"/>
        <v>26</v>
      </c>
      <c r="BS284" s="32" t="str">
        <f t="shared" ca="1" si="451"/>
        <v>DE</v>
      </c>
      <c r="BT284" s="32" t="str">
        <f t="shared" ref="BT284:BY284" si="490">BT233</f>
        <v>from 5 to 10%</v>
      </c>
      <c r="BU284" s="32" t="str">
        <f t="shared" si="490"/>
        <v>TSO</v>
      </c>
      <c r="BV284" s="32" t="str">
        <f t="shared" si="490"/>
        <v>Transmission</v>
      </c>
      <c r="BW284" s="32" t="str">
        <f t="shared" si="490"/>
        <v>gas chromatographs (GC)</v>
      </c>
      <c r="BX284" s="32" t="str">
        <f t="shared" si="490"/>
        <v>Adaptation - Exchange helium</v>
      </c>
      <c r="BY284" s="32" t="str">
        <f t="shared" si="490"/>
        <v>gas chromatographs (GC)-Adaptation - Exchange helium</v>
      </c>
      <c r="BZ284" s="32">
        <f t="shared" si="453"/>
        <v>0.57499999999999996</v>
      </c>
      <c r="CA284" s="32">
        <f t="shared" si="454"/>
        <v>4.540330168031657</v>
      </c>
    </row>
    <row r="285" spans="69:79" x14ac:dyDescent="0.25">
      <c r="BQ285" s="32">
        <f t="shared" si="449"/>
        <v>6</v>
      </c>
      <c r="BR285" s="32">
        <f t="shared" si="450"/>
        <v>27</v>
      </c>
      <c r="BS285" s="32" t="str">
        <f t="shared" ca="1" si="451"/>
        <v>DE</v>
      </c>
      <c r="BT285" s="32" t="str">
        <f t="shared" ref="BT285:BY285" si="491">BT234</f>
        <v>from 5 to 10%</v>
      </c>
      <c r="BU285" s="32" t="str">
        <f t="shared" si="491"/>
        <v>DSO</v>
      </c>
      <c r="BV285" s="32" t="str">
        <f t="shared" si="491"/>
        <v>Industrie</v>
      </c>
      <c r="BW285" s="32" t="str">
        <f t="shared" si="491"/>
        <v>Chemical industry (material use), glass</v>
      </c>
      <c r="BX285" s="32" t="str">
        <f t="shared" si="491"/>
        <v>Membrane for deblending - Investment</v>
      </c>
      <c r="BY285" s="32" t="str">
        <f t="shared" si="491"/>
        <v>Chemical industry (material use), glass-Membrane for deblending - Investment</v>
      </c>
      <c r="BZ285" s="32">
        <f t="shared" si="453"/>
        <v>4.3545051614787962</v>
      </c>
      <c r="CA285" s="32">
        <f t="shared" si="454"/>
        <v>2.7409068021490897</v>
      </c>
    </row>
    <row r="286" spans="69:79" x14ac:dyDescent="0.25">
      <c r="BQ286" s="32">
        <f t="shared" si="449"/>
        <v>6</v>
      </c>
      <c r="BR286" s="32">
        <f t="shared" si="450"/>
        <v>28</v>
      </c>
      <c r="BS286" s="32" t="str">
        <f t="shared" ca="1" si="451"/>
        <v>DE</v>
      </c>
      <c r="BT286" s="32" t="str">
        <f t="shared" ref="BT286:BY286" si="492">BT235</f>
        <v>from 5 to 10%</v>
      </c>
      <c r="BU286" s="32" t="str">
        <f t="shared" si="492"/>
        <v>DSO</v>
      </c>
      <c r="BV286" s="32" t="str">
        <f t="shared" si="492"/>
        <v>Industrie</v>
      </c>
      <c r="BW286" s="32" t="str">
        <f t="shared" si="492"/>
        <v>Chemical industry (material use), glass</v>
      </c>
      <c r="BX286" s="32" t="str">
        <f t="shared" si="492"/>
        <v>Membrane for deblending - H2. use</v>
      </c>
      <c r="BY286" s="32" t="str">
        <f t="shared" si="492"/>
        <v>Chemical industry (material use), glass-Membrane for deblending - H2. use</v>
      </c>
      <c r="BZ286" s="32">
        <f t="shared" si="453"/>
        <v>38.14546521455425</v>
      </c>
      <c r="CA286" s="32">
        <f t="shared" si="454"/>
        <v>20.984669127811021</v>
      </c>
    </row>
    <row r="287" spans="69:79" x14ac:dyDescent="0.25">
      <c r="BQ287" s="32">
        <f t="shared" si="449"/>
        <v>6</v>
      </c>
      <c r="BR287" s="32">
        <f t="shared" si="450"/>
        <v>29</v>
      </c>
      <c r="BS287" s="32" t="str">
        <f t="shared" ca="1" si="451"/>
        <v>DE</v>
      </c>
      <c r="BT287" s="32" t="str">
        <f t="shared" ref="BT287:BY287" si="493">BT236</f>
        <v>from 10 to 20%</v>
      </c>
      <c r="BU287" s="32" t="str">
        <f t="shared" si="493"/>
        <v>TSO</v>
      </c>
      <c r="BV287" s="32" t="str">
        <f t="shared" si="493"/>
        <v>Transmission</v>
      </c>
      <c r="BW287" s="32" t="str">
        <f t="shared" si="493"/>
        <v>compresor gas grid</v>
      </c>
      <c r="BX287" s="32" t="str">
        <f t="shared" si="493"/>
        <v>Component exchange - 50% Investment</v>
      </c>
      <c r="BY287" s="32" t="str">
        <f t="shared" si="493"/>
        <v>compresor gas grid-Component exchange - 50% Investment</v>
      </c>
      <c r="BZ287" s="32">
        <f t="shared" si="453"/>
        <v>2.4500000000000002</v>
      </c>
      <c r="CA287" s="32">
        <f t="shared" si="454"/>
        <v>221.09433861719376</v>
      </c>
    </row>
    <row r="288" spans="69:79" x14ac:dyDescent="0.25">
      <c r="BQ288" s="32">
        <f t="shared" si="449"/>
        <v>6</v>
      </c>
      <c r="BR288" s="32">
        <f t="shared" si="450"/>
        <v>30</v>
      </c>
      <c r="BS288" s="32" t="str">
        <f t="shared" ca="1" si="451"/>
        <v>DE</v>
      </c>
      <c r="BT288" s="32" t="str">
        <f t="shared" ref="BT288:BY288" si="494">BT237</f>
        <v>from 10 to 20%</v>
      </c>
      <c r="BU288" s="32" t="str">
        <f t="shared" si="494"/>
        <v>TSO</v>
      </c>
      <c r="BV288" s="32" t="str">
        <f t="shared" si="494"/>
        <v>Storage</v>
      </c>
      <c r="BW288" s="32" t="str">
        <f t="shared" si="494"/>
        <v>compresor storage (cavern + porous)</v>
      </c>
      <c r="BX288" s="32" t="str">
        <f t="shared" si="494"/>
        <v>Component exchange - 50% Investment</v>
      </c>
      <c r="BY288" s="32" t="str">
        <f t="shared" si="494"/>
        <v>compresor storage (cavern + porous)-Component exchange - 50% Investment</v>
      </c>
      <c r="BZ288" s="32">
        <f t="shared" si="453"/>
        <v>0.63929633277486908</v>
      </c>
      <c r="CA288" s="32">
        <f t="shared" si="454"/>
        <v>57.691755051125341</v>
      </c>
    </row>
    <row r="289" spans="69:79" x14ac:dyDescent="0.25">
      <c r="BQ289" s="32">
        <f t="shared" si="449"/>
        <v>6</v>
      </c>
      <c r="BR289" s="32">
        <f t="shared" si="450"/>
        <v>31</v>
      </c>
      <c r="BS289" s="32" t="str">
        <f t="shared" ca="1" si="451"/>
        <v>DE</v>
      </c>
      <c r="BT289" s="32" t="str">
        <f t="shared" ref="BT289:BY289" si="495">BT238</f>
        <v>from 10 to 20%</v>
      </c>
      <c r="BU289" s="32" t="str">
        <f t="shared" si="495"/>
        <v>TSO</v>
      </c>
      <c r="BV289" s="32" t="str">
        <f t="shared" si="495"/>
        <v>Transmission</v>
      </c>
      <c r="BW289" s="32" t="str">
        <f t="shared" si="495"/>
        <v>Instalation of higher gas turbine capacities for compressors - inkl. transit and storage</v>
      </c>
      <c r="BX289" s="32" t="str">
        <f t="shared" si="495"/>
        <v>Investment +40% of excisting capacity</v>
      </c>
      <c r="BY289" s="32" t="str">
        <f t="shared" si="495"/>
        <v>Instalation of higher gas turbine capacities for compressors - inkl. transit and storage-Investment +40% of excisting capacity</v>
      </c>
      <c r="BZ289" s="32">
        <f t="shared" si="453"/>
        <v>1.2357185331099476</v>
      </c>
      <c r="CA289" s="32">
        <f t="shared" si="454"/>
        <v>189.1082350802775</v>
      </c>
    </row>
    <row r="290" spans="69:79" x14ac:dyDescent="0.25">
      <c r="BQ290" s="32">
        <f t="shared" si="449"/>
        <v>6</v>
      </c>
      <c r="BR290" s="32">
        <f t="shared" si="450"/>
        <v>32</v>
      </c>
      <c r="BS290" s="32" t="str">
        <f t="shared" ca="1" si="451"/>
        <v>DE</v>
      </c>
      <c r="BT290" s="32" t="str">
        <f t="shared" ref="BT290:BY290" si="496">BT239</f>
        <v>from 10 to 20%</v>
      </c>
      <c r="BU290" s="32" t="str">
        <f t="shared" si="496"/>
        <v>TSO</v>
      </c>
      <c r="BV290" s="32" t="str">
        <f t="shared" si="496"/>
        <v>Transmission</v>
      </c>
      <c r="BW290" s="32" t="str">
        <f t="shared" si="496"/>
        <v>Instalation of higher gas turbine capacities for compressors - inkl. transit and storage</v>
      </c>
      <c r="BX290" s="32" t="str">
        <f t="shared" si="496"/>
        <v>Gas demand +40% of excisting transport losses</v>
      </c>
      <c r="BY290" s="32" t="str">
        <f t="shared" si="496"/>
        <v>Instalation of higher gas turbine capacities for compressors - inkl. transit and storage-Gas demand +40% of excisting transport losses</v>
      </c>
      <c r="BZ290" s="32">
        <f t="shared" si="453"/>
        <v>2.2042679822104381</v>
      </c>
      <c r="CA290" s="32">
        <f t="shared" si="454"/>
        <v>61.774362069659475</v>
      </c>
    </row>
    <row r="291" spans="69:79" x14ac:dyDescent="0.25">
      <c r="BQ291" s="32">
        <f t="shared" si="449"/>
        <v>6</v>
      </c>
      <c r="BR291" s="32">
        <f t="shared" si="450"/>
        <v>33</v>
      </c>
      <c r="BS291" s="32" t="str">
        <f t="shared" ca="1" si="451"/>
        <v>DE</v>
      </c>
      <c r="BT291" s="32" t="str">
        <f t="shared" ref="BT291:BY291" si="497">BT240</f>
        <v>from 10 to 20%</v>
      </c>
      <c r="BU291" s="32" t="str">
        <f t="shared" si="497"/>
        <v>TSO</v>
      </c>
      <c r="BV291" s="32" t="str">
        <f t="shared" si="497"/>
        <v>Transmission</v>
      </c>
      <c r="BW291" s="32" t="str">
        <f t="shared" si="497"/>
        <v>gas chromatographs (GC)</v>
      </c>
      <c r="BX291" s="32" t="str">
        <f t="shared" si="497"/>
        <v>Adaptation - Exchange helium</v>
      </c>
      <c r="BY291" s="32" t="str">
        <f t="shared" si="497"/>
        <v>gas chromatographs (GC)-Adaptation - Exchange helium</v>
      </c>
      <c r="BZ291" s="32">
        <f t="shared" si="453"/>
        <v>0.57499999999999996</v>
      </c>
      <c r="CA291" s="32">
        <f t="shared" si="454"/>
        <v>0</v>
      </c>
    </row>
    <row r="292" spans="69:79" x14ac:dyDescent="0.25">
      <c r="BQ292" s="32">
        <f t="shared" si="449"/>
        <v>6</v>
      </c>
      <c r="BR292" s="32">
        <f t="shared" si="450"/>
        <v>34</v>
      </c>
      <c r="BS292" s="32" t="str">
        <f t="shared" ca="1" si="451"/>
        <v>DE</v>
      </c>
      <c r="BT292" s="32" t="str">
        <f t="shared" ref="BT292:BY292" si="498">BT241</f>
        <v>from 10 to 20%</v>
      </c>
      <c r="BU292" s="32" t="str">
        <f t="shared" si="498"/>
        <v>DSO</v>
      </c>
      <c r="BV292" s="32" t="str">
        <f t="shared" si="498"/>
        <v>End-use</v>
      </c>
      <c r="BW292" s="32" t="str">
        <f t="shared" si="498"/>
        <v>CHP for power generation</v>
      </c>
      <c r="BX292" s="32" t="str">
        <f t="shared" si="498"/>
        <v>Membrane for deblending - Investment</v>
      </c>
      <c r="BY292" s="32" t="str">
        <f t="shared" si="498"/>
        <v>CHP for power generation-Membrane for deblending - Investment</v>
      </c>
      <c r="BZ292" s="32">
        <f t="shared" si="453"/>
        <v>13.919212287205319</v>
      </c>
      <c r="CA292" s="32">
        <f t="shared" si="454"/>
        <v>34.833838276315973</v>
      </c>
    </row>
    <row r="293" spans="69:79" x14ac:dyDescent="0.25">
      <c r="BQ293" s="32">
        <f t="shared" si="449"/>
        <v>6</v>
      </c>
      <c r="BR293" s="32">
        <f t="shared" si="450"/>
        <v>35</v>
      </c>
      <c r="BS293" s="32" t="str">
        <f t="shared" ca="1" si="451"/>
        <v>DE</v>
      </c>
      <c r="BT293" s="32" t="str">
        <f t="shared" ref="BT293:BY293" si="499">BT242</f>
        <v>from 10 to 20%</v>
      </c>
      <c r="BU293" s="32" t="str">
        <f t="shared" si="499"/>
        <v>DSO</v>
      </c>
      <c r="BV293" s="32" t="str">
        <f t="shared" si="499"/>
        <v>End-use</v>
      </c>
      <c r="BW293" s="32" t="str">
        <f t="shared" si="499"/>
        <v>CHP for power generation</v>
      </c>
      <c r="BX293" s="32" t="str">
        <f t="shared" si="499"/>
        <v>Membrane for deblending - electr. demand</v>
      </c>
      <c r="BY293" s="32" t="str">
        <f t="shared" si="499"/>
        <v>CHP for power generation-Membrane for deblending - electr. demand</v>
      </c>
      <c r="BZ293" s="32">
        <f t="shared" si="453"/>
        <v>58.468631112476452</v>
      </c>
      <c r="CA293" s="32">
        <f t="shared" si="454"/>
        <v>57.150983438749719</v>
      </c>
    </row>
    <row r="294" spans="69:79" x14ac:dyDescent="0.25">
      <c r="BQ294" s="32">
        <f t="shared" si="449"/>
        <v>6</v>
      </c>
      <c r="BR294" s="32">
        <f t="shared" si="450"/>
        <v>36</v>
      </c>
      <c r="BS294" s="32" t="str">
        <f t="shared" ca="1" si="451"/>
        <v>DE</v>
      </c>
      <c r="BT294" s="32" t="str">
        <f t="shared" ref="BT294:BY294" si="500">BT243</f>
        <v>from 10 to 20%</v>
      </c>
      <c r="BU294" s="32" t="str">
        <f t="shared" si="500"/>
        <v>DSO</v>
      </c>
      <c r="BV294" s="32" t="str">
        <f t="shared" si="500"/>
        <v>End-use</v>
      </c>
      <c r="BW294" s="32" t="str">
        <f t="shared" si="500"/>
        <v>CHP for power generation</v>
      </c>
      <c r="BX294" s="32" t="str">
        <f t="shared" si="500"/>
        <v>Membrane for deblending - H2. use</v>
      </c>
      <c r="BY294" s="32" t="str">
        <f t="shared" si="500"/>
        <v>CHP for power generation-Membrane for deblending - H2. use</v>
      </c>
      <c r="BZ294" s="32">
        <f t="shared" si="453"/>
        <v>58.468631112476452</v>
      </c>
      <c r="CA294" s="32">
        <f t="shared" si="454"/>
        <v>128.65957946510713</v>
      </c>
    </row>
    <row r="295" spans="69:79" x14ac:dyDescent="0.25">
      <c r="BQ295" s="32">
        <f t="shared" si="449"/>
        <v>6</v>
      </c>
      <c r="BR295" s="32">
        <f t="shared" si="450"/>
        <v>37</v>
      </c>
      <c r="BS295" s="32" t="str">
        <f t="shared" ca="1" si="451"/>
        <v>DE</v>
      </c>
      <c r="BT295" s="32" t="str">
        <f t="shared" ref="BT295:BY295" si="501">BT244</f>
        <v>from 10 to 20%</v>
      </c>
      <c r="BU295" s="32" t="str">
        <f t="shared" si="501"/>
        <v>TSO</v>
      </c>
      <c r="BV295" s="32" t="str">
        <f t="shared" si="501"/>
        <v>Storage</v>
      </c>
      <c r="BW295" s="32" t="str">
        <f t="shared" si="501"/>
        <v>Gas pressure regulator storage withdrawal</v>
      </c>
      <c r="BX295" s="32" t="str">
        <f t="shared" si="501"/>
        <v xml:space="preserve">  +5% less energy required</v>
      </c>
      <c r="BY295" s="32" t="str">
        <f t="shared" si="501"/>
        <v>Gas pressure regulator storage withdrawal-  +5% less energy required</v>
      </c>
      <c r="BZ295" s="32">
        <f t="shared" si="453"/>
        <v>7.4999999999999997E-3</v>
      </c>
      <c r="CA295" s="32">
        <f t="shared" si="454"/>
        <v>-0.21018665573404621</v>
      </c>
    </row>
    <row r="296" spans="69:79" x14ac:dyDescent="0.25">
      <c r="BQ296" s="32">
        <f t="shared" si="449"/>
        <v>6</v>
      </c>
      <c r="BR296" s="32">
        <f t="shared" si="450"/>
        <v>38</v>
      </c>
      <c r="BS296" s="32" t="str">
        <f t="shared" ca="1" si="451"/>
        <v>DE</v>
      </c>
      <c r="BT296" s="32" t="str">
        <f t="shared" ref="BT296:BY296" si="502">BT245</f>
        <v>from 10 to 20%</v>
      </c>
      <c r="BU296" s="32" t="str">
        <f t="shared" si="502"/>
        <v>TSO</v>
      </c>
      <c r="BV296" s="32" t="str">
        <f t="shared" si="502"/>
        <v>Storage</v>
      </c>
      <c r="BW296" s="32" t="str">
        <f t="shared" si="502"/>
        <v>H2 losses by drying</v>
      </c>
      <c r="BX296" s="32" t="str">
        <f t="shared" si="502"/>
        <v xml:space="preserve">  5% of H2</v>
      </c>
      <c r="BY296" s="32" t="str">
        <f t="shared" si="502"/>
        <v>H2 losses by drying-  5% of H2</v>
      </c>
      <c r="BZ296" s="32">
        <f t="shared" si="453"/>
        <v>0.38171943007374337</v>
      </c>
      <c r="CA296" s="32">
        <f t="shared" si="454"/>
        <v>19.085971503687169</v>
      </c>
    </row>
    <row r="297" spans="69:79" x14ac:dyDescent="0.25">
      <c r="BQ297" s="32">
        <f t="shared" si="449"/>
        <v>6</v>
      </c>
      <c r="BR297" s="32">
        <f t="shared" si="450"/>
        <v>39</v>
      </c>
      <c r="BS297" s="32" t="str">
        <f t="shared" ca="1" si="451"/>
        <v>DE</v>
      </c>
      <c r="BT297" s="32" t="str">
        <f t="shared" ref="BT297:BY297" si="503">BT246</f>
        <v>from 10 to 20%</v>
      </c>
      <c r="BU297" s="32" t="str">
        <f t="shared" si="503"/>
        <v>TSO</v>
      </c>
      <c r="BV297" s="32" t="str">
        <f t="shared" si="503"/>
        <v>Transmission</v>
      </c>
      <c r="BW297" s="32" t="str">
        <f t="shared" si="503"/>
        <v>Gas pressure regulator &gt;40 to 16bar</v>
      </c>
      <c r="BX297" s="32" t="str">
        <f t="shared" si="503"/>
        <v xml:space="preserve"> +5% less energy required</v>
      </c>
      <c r="BY297" s="32" t="str">
        <f t="shared" si="503"/>
        <v>Gas pressure regulator &gt;40 to 16bar- +5% less energy required</v>
      </c>
      <c r="BZ297" s="32">
        <f t="shared" si="453"/>
        <v>3.3703827252739967E-2</v>
      </c>
      <c r="CA297" s="32">
        <f t="shared" si="454"/>
        <v>-0.9445459647588561</v>
      </c>
    </row>
    <row r="298" spans="69:79" x14ac:dyDescent="0.25">
      <c r="BQ298" s="32">
        <f t="shared" si="449"/>
        <v>6</v>
      </c>
      <c r="BR298" s="32">
        <f t="shared" si="450"/>
        <v>40</v>
      </c>
      <c r="BS298" s="32" t="str">
        <f t="shared" ca="1" si="451"/>
        <v>DE</v>
      </c>
      <c r="BT298" s="32" t="str">
        <f t="shared" ref="BT298:BY298" si="504">BT247</f>
        <v>from 10 to 20%</v>
      </c>
      <c r="BU298" s="32" t="str">
        <f t="shared" si="504"/>
        <v>DSO</v>
      </c>
      <c r="BV298" s="32" t="str">
        <f t="shared" si="504"/>
        <v>Distribution</v>
      </c>
      <c r="BW298" s="32" t="str">
        <f t="shared" si="504"/>
        <v>Gas pressure regulator</v>
      </c>
      <c r="BX298" s="32" t="str">
        <f t="shared" si="504"/>
        <v>Exchange Gas pressure regulator - Investment</v>
      </c>
      <c r="BY298" s="32" t="str">
        <f t="shared" si="504"/>
        <v>Gas pressure regulator-Exchange Gas pressure regulator - Investment</v>
      </c>
      <c r="BZ298" s="32">
        <f t="shared" si="453"/>
        <v>40.256999999999998</v>
      </c>
      <c r="CA298" s="32">
        <f t="shared" si="454"/>
        <v>112.92994100846037</v>
      </c>
    </row>
    <row r="299" spans="69:79" x14ac:dyDescent="0.25">
      <c r="BQ299" s="32">
        <f t="shared" si="449"/>
        <v>6</v>
      </c>
      <c r="BR299" s="32">
        <f t="shared" si="450"/>
        <v>41</v>
      </c>
      <c r="BS299" s="32" t="str">
        <f t="shared" ca="1" si="451"/>
        <v>DE</v>
      </c>
      <c r="BT299" s="32" t="str">
        <f t="shared" ref="BT299:BY299" si="505">BT248</f>
        <v>from 10 to 20%</v>
      </c>
      <c r="BU299" s="32" t="str">
        <f t="shared" si="505"/>
        <v>DSO</v>
      </c>
      <c r="BV299" s="32" t="str">
        <f t="shared" si="505"/>
        <v>Distribution</v>
      </c>
      <c r="BW299" s="32" t="str">
        <f t="shared" si="505"/>
        <v>gas chromatographs (GC)</v>
      </c>
      <c r="BX299" s="32" t="str">
        <f t="shared" si="505"/>
        <v>Additional PCS Analysers for calorific value reconstruction system</v>
      </c>
      <c r="BY299" s="32" t="str">
        <f t="shared" si="505"/>
        <v>gas chromatographs (GC)-Additional PCS Analysers for calorific value reconstruction system</v>
      </c>
      <c r="BZ299" s="32">
        <f t="shared" si="453"/>
        <v>8.1999999999999993</v>
      </c>
      <c r="CA299" s="32">
        <f t="shared" si="454"/>
        <v>129.49811261864204</v>
      </c>
    </row>
    <row r="300" spans="69:79" x14ac:dyDescent="0.25">
      <c r="BQ300" s="32">
        <f t="shared" si="449"/>
        <v>6</v>
      </c>
      <c r="BR300" s="32">
        <f t="shared" si="450"/>
        <v>42</v>
      </c>
      <c r="BS300" s="32" t="str">
        <f t="shared" ca="1" si="451"/>
        <v>DE</v>
      </c>
      <c r="BT300" s="32" t="str">
        <f t="shared" ref="BT300:BY300" si="506">BT249</f>
        <v>from 10 to 20%</v>
      </c>
      <c r="BU300" s="32" t="str">
        <f t="shared" si="506"/>
        <v>DSO</v>
      </c>
      <c r="BV300" s="32" t="str">
        <f t="shared" si="506"/>
        <v>Distribution</v>
      </c>
      <c r="BW300" s="32" t="str">
        <f t="shared" si="506"/>
        <v>Chemical industry (material use), glass</v>
      </c>
      <c r="BX300" s="32" t="str">
        <f t="shared" si="506"/>
        <v>Membrane for deblending - Investment</v>
      </c>
      <c r="BY300" s="32" t="str">
        <f t="shared" si="506"/>
        <v>Chemical industry (material use), glass-Membrane for deblending - Investment</v>
      </c>
      <c r="BZ300" s="32">
        <f t="shared" si="453"/>
        <v>4.3545051614787962</v>
      </c>
      <c r="CA300" s="32">
        <f t="shared" si="454"/>
        <v>4.1555683774518455</v>
      </c>
    </row>
    <row r="301" spans="69:79" x14ac:dyDescent="0.25">
      <c r="BQ301" s="32">
        <f t="shared" si="449"/>
        <v>6</v>
      </c>
      <c r="BR301" s="32">
        <f t="shared" si="450"/>
        <v>43</v>
      </c>
      <c r="BS301" s="32" t="str">
        <f t="shared" ca="1" si="451"/>
        <v>DE</v>
      </c>
      <c r="BT301" s="32" t="str">
        <f t="shared" ref="BT301:BY301" si="507">BT250</f>
        <v>from 10 to 20%</v>
      </c>
      <c r="BU301" s="32" t="str">
        <f t="shared" si="507"/>
        <v>DSO</v>
      </c>
      <c r="BV301" s="32" t="str">
        <f t="shared" si="507"/>
        <v>Distribution</v>
      </c>
      <c r="BW301" s="32" t="str">
        <f t="shared" si="507"/>
        <v>Chemical industry (material use), glass</v>
      </c>
      <c r="BX301" s="32" t="str">
        <f t="shared" si="507"/>
        <v>Membrane for deblending - H2. use</v>
      </c>
      <c r="BY301" s="32" t="str">
        <f t="shared" si="507"/>
        <v>Chemical industry (material use), glass-Membrane for deblending - H2. use</v>
      </c>
      <c r="BZ301" s="32">
        <f t="shared" si="453"/>
        <v>76.290930429108499</v>
      </c>
      <c r="CA301" s="32">
        <f t="shared" si="454"/>
        <v>83.938676511244083</v>
      </c>
    </row>
    <row r="302" spans="69:79" x14ac:dyDescent="0.25">
      <c r="BQ302" s="32">
        <f t="shared" si="449"/>
        <v>6</v>
      </c>
      <c r="BR302" s="32">
        <f t="shared" si="450"/>
        <v>44</v>
      </c>
      <c r="BS302" s="32" t="str">
        <f t="shared" ca="1" si="451"/>
        <v>DE</v>
      </c>
      <c r="BT302" s="32" t="str">
        <f t="shared" ref="BT302:BY302" si="508">BT251</f>
        <v>from 10 to 20%</v>
      </c>
      <c r="BU302" s="32" t="str">
        <f t="shared" si="508"/>
        <v>DSO</v>
      </c>
      <c r="BV302" s="32" t="str">
        <f t="shared" si="508"/>
        <v>Distribution</v>
      </c>
      <c r="BW302" s="32" t="str">
        <f t="shared" si="508"/>
        <v xml:space="preserve">Gas turbine for power generation (old stock) </v>
      </c>
      <c r="BX302" s="32" t="str">
        <f t="shared" si="508"/>
        <v>Membrane for deblending - Investment</v>
      </c>
      <c r="BY302" s="32" t="str">
        <f t="shared" si="508"/>
        <v>Gas turbine for power generation (old stock) -Membrane for deblending - Investment</v>
      </c>
      <c r="BZ302" s="32">
        <f t="shared" si="453"/>
        <v>36.695649457592538</v>
      </c>
      <c r="CA302" s="32">
        <f t="shared" si="454"/>
        <v>35.019198467144143</v>
      </c>
    </row>
    <row r="303" spans="69:79" x14ac:dyDescent="0.25">
      <c r="BQ303" s="32">
        <f t="shared" si="449"/>
        <v>6</v>
      </c>
      <c r="BR303" s="32">
        <f t="shared" si="450"/>
        <v>45</v>
      </c>
      <c r="BS303" s="32" t="str">
        <f t="shared" ca="1" si="451"/>
        <v>DE</v>
      </c>
      <c r="BT303" s="32" t="str">
        <f t="shared" ref="BT303:BY303" si="509">BT252</f>
        <v>from 10 to 20%</v>
      </c>
      <c r="BU303" s="32" t="str">
        <f t="shared" si="509"/>
        <v>DSO</v>
      </c>
      <c r="BV303" s="32" t="str">
        <f t="shared" si="509"/>
        <v>Distribution</v>
      </c>
      <c r="BW303" s="32" t="str">
        <f t="shared" si="509"/>
        <v xml:space="preserve">Gas turbine for power generation (old stock) </v>
      </c>
      <c r="BX303" s="32" t="str">
        <f t="shared" si="509"/>
        <v>Membrane for deblending - H2. use</v>
      </c>
      <c r="BY303" s="32" t="str">
        <f t="shared" si="509"/>
        <v>Gas turbine for power generation (old stock) -Membrane for deblending - H2. use</v>
      </c>
      <c r="BZ303" s="32">
        <f t="shared" si="453"/>
        <v>102.07660317293096</v>
      </c>
      <c r="CA303" s="32">
        <f t="shared" si="454"/>
        <v>112.30922109491182</v>
      </c>
    </row>
    <row r="304" spans="69:79" x14ac:dyDescent="0.25">
      <c r="BQ304" s="32">
        <f t="shared" si="449"/>
        <v>6</v>
      </c>
      <c r="BR304" s="32">
        <f t="shared" si="450"/>
        <v>46</v>
      </c>
      <c r="BS304" s="32" t="str">
        <f t="shared" ca="1" si="451"/>
        <v>DE</v>
      </c>
      <c r="BT304" s="32" t="str">
        <f t="shared" ref="BT304:BY304" si="510">BT253</f>
        <v>from 10 to 20%</v>
      </c>
      <c r="BU304" s="32" t="str">
        <f t="shared" si="510"/>
        <v>DSO</v>
      </c>
      <c r="BV304" s="32" t="str">
        <f t="shared" si="510"/>
        <v>Distribution</v>
      </c>
      <c r="BW304" s="32" t="str">
        <f t="shared" si="510"/>
        <v>Gas turbine for grid and storage</v>
      </c>
      <c r="BX304" s="32" t="str">
        <f t="shared" si="510"/>
        <v>Membrane for deblending - Investment</v>
      </c>
      <c r="BY304" s="32" t="str">
        <f t="shared" si="510"/>
        <v>Gas turbine for grid and storage-Membrane for deblending - Investment</v>
      </c>
      <c r="BZ304" s="32">
        <f t="shared" si="453"/>
        <v>9.3615040387117254</v>
      </c>
      <c r="CA304" s="32">
        <f t="shared" si="454"/>
        <v>24.307866232547315</v>
      </c>
    </row>
    <row r="305" spans="69:79" x14ac:dyDescent="0.25">
      <c r="BQ305" s="32">
        <f t="shared" si="449"/>
        <v>6</v>
      </c>
      <c r="BR305" s="32">
        <f t="shared" si="450"/>
        <v>47</v>
      </c>
      <c r="BS305" s="32" t="str">
        <f t="shared" ca="1" si="451"/>
        <v>DE</v>
      </c>
      <c r="BT305" s="32" t="str">
        <f t="shared" ref="BT305:BY305" si="511">BT254</f>
        <v>from 10 to 20%</v>
      </c>
      <c r="BU305" s="32" t="str">
        <f t="shared" si="511"/>
        <v>DSO</v>
      </c>
      <c r="BV305" s="32" t="str">
        <f t="shared" si="511"/>
        <v>Distribution</v>
      </c>
      <c r="BW305" s="32" t="str">
        <f t="shared" si="511"/>
        <v>Gas turbine for grid and storage</v>
      </c>
      <c r="BX305" s="32" t="str">
        <f t="shared" si="511"/>
        <v>Membrane for deblending - H2. use</v>
      </c>
      <c r="BY305" s="32" t="str">
        <f t="shared" si="511"/>
        <v>Gas turbine for grid and storage-Membrane for deblending - H2. use</v>
      </c>
      <c r="BZ305" s="32">
        <f t="shared" si="453"/>
        <v>5.5106699555260947</v>
      </c>
      <c r="CA305" s="32">
        <f t="shared" si="454"/>
        <v>6.0630843031460708</v>
      </c>
    </row>
    <row r="306" spans="69:79" x14ac:dyDescent="0.25">
      <c r="BQ306" s="32">
        <f t="shared" si="449"/>
        <v>6</v>
      </c>
      <c r="BR306" s="32">
        <f t="shared" si="450"/>
        <v>48</v>
      </c>
      <c r="BS306" s="32" t="str">
        <f t="shared" ca="1" si="451"/>
        <v>DE</v>
      </c>
      <c r="BT306" s="32" t="str">
        <f t="shared" ref="BT306:BY306" si="512">BT255</f>
        <v>from 10 to 20%</v>
      </c>
      <c r="BU306" s="32" t="str">
        <f t="shared" si="512"/>
        <v>DSO</v>
      </c>
      <c r="BV306" s="32" t="str">
        <f t="shared" si="512"/>
        <v>Distribution</v>
      </c>
      <c r="BW306" s="32" t="str">
        <f t="shared" si="512"/>
        <v>industrial high temperature application (&gt;500°C without glass)</v>
      </c>
      <c r="BX306" s="32" t="str">
        <f t="shared" si="512"/>
        <v xml:space="preserve">Calorific value adjustment - LPG demand </v>
      </c>
      <c r="BY306" s="32" t="str">
        <f t="shared" si="512"/>
        <v xml:space="preserve">industrial high temperature application (&gt;500°C without glass)-Calorific value adjustment - LPG demand </v>
      </c>
      <c r="BZ306" s="32">
        <f t="shared" si="453"/>
        <v>103.55182329275542</v>
      </c>
      <c r="CA306" s="32">
        <f t="shared" si="454"/>
        <v>545.79006605240568</v>
      </c>
    </row>
    <row r="307" spans="69:79" x14ac:dyDescent="0.25">
      <c r="BQ307" s="32">
        <f t="shared" si="449"/>
        <v>6</v>
      </c>
      <c r="BR307" s="32">
        <f t="shared" si="450"/>
        <v>49</v>
      </c>
      <c r="BS307" s="32" t="str">
        <f t="shared" ca="1" si="451"/>
        <v>DE</v>
      </c>
      <c r="BT307" s="32" t="str">
        <f t="shared" ref="BT307:BY307" si="513">BT256</f>
        <v>&gt;20%</v>
      </c>
      <c r="BU307" s="32" t="str">
        <f t="shared" si="513"/>
        <v>DSO</v>
      </c>
      <c r="BV307" s="32" t="str">
        <f t="shared" si="513"/>
        <v>End-use</v>
      </c>
      <c r="BW307" s="32" t="str">
        <f t="shared" si="513"/>
        <v>boilers</v>
      </c>
      <c r="BX307" s="32" t="str">
        <f t="shared" si="513"/>
        <v>new heating boilers - Investment</v>
      </c>
      <c r="BY307" s="32" t="str">
        <f t="shared" si="513"/>
        <v>boilers-new heating boilers - Investment</v>
      </c>
      <c r="BZ307" s="32">
        <f t="shared" si="453"/>
        <v>5702.5744028798899</v>
      </c>
      <c r="CA307" s="32">
        <f t="shared" si="454"/>
        <v>5889.1745964629381</v>
      </c>
    </row>
    <row r="308" spans="69:79" x14ac:dyDescent="0.25">
      <c r="BQ308" s="32">
        <f t="shared" si="449"/>
        <v>6</v>
      </c>
      <c r="BR308" s="32">
        <f t="shared" si="450"/>
        <v>50</v>
      </c>
      <c r="BS308" s="32" t="str">
        <f t="shared" ca="1" si="451"/>
        <v>DE</v>
      </c>
      <c r="BT308" s="32" t="str">
        <f t="shared" ref="BT308:BY308" si="514">BT257</f>
        <v>&gt;20%</v>
      </c>
      <c r="BU308" s="32" t="str">
        <f t="shared" si="514"/>
        <v>DSO</v>
      </c>
      <c r="BV308" s="32" t="str">
        <f t="shared" si="514"/>
        <v>…</v>
      </c>
      <c r="BW308" s="32" t="str">
        <f t="shared" si="514"/>
        <v>…</v>
      </c>
      <c r="BX308" s="32" t="str">
        <f t="shared" si="514"/>
        <v>new heating boilers - Investment</v>
      </c>
      <c r="BY308" s="32" t="str">
        <f t="shared" si="514"/>
        <v>…-new heating boilers - Investment</v>
      </c>
      <c r="BZ308" s="32">
        <f t="shared" si="453"/>
        <v>0</v>
      </c>
      <c r="CA308" s="32">
        <f t="shared" si="454"/>
        <v>0</v>
      </c>
    </row>
    <row r="309" spans="69:79" x14ac:dyDescent="0.25">
      <c r="BQ309" s="32">
        <f t="shared" si="449"/>
        <v>6</v>
      </c>
      <c r="BR309" s="32">
        <f t="shared" si="450"/>
        <v>51</v>
      </c>
      <c r="BS309" s="32" t="str">
        <f t="shared" ca="1" si="451"/>
        <v>DE</v>
      </c>
      <c r="BT309" s="32" t="str">
        <f t="shared" ref="BT309:BY309" si="515">BT258</f>
        <v>&gt;20%</v>
      </c>
      <c r="BU309" s="32" t="str">
        <f t="shared" si="515"/>
        <v>DSO</v>
      </c>
      <c r="BV309" s="32" t="str">
        <f t="shared" si="515"/>
        <v>…</v>
      </c>
      <c r="BW309" s="32" t="str">
        <f t="shared" si="515"/>
        <v>…</v>
      </c>
      <c r="BX309" s="32" t="str">
        <f t="shared" si="515"/>
        <v>new heating boilers - Investment</v>
      </c>
      <c r="BY309" s="32" t="str">
        <f t="shared" si="515"/>
        <v>…-new heating boilers - Investment</v>
      </c>
      <c r="BZ309" s="32">
        <f t="shared" si="453"/>
        <v>0</v>
      </c>
      <c r="CA309" s="32">
        <f t="shared" si="454"/>
        <v>0</v>
      </c>
    </row>
    <row r="310" spans="69:79" x14ac:dyDescent="0.25">
      <c r="BQ310" s="32">
        <f t="shared" si="449"/>
        <v>7</v>
      </c>
      <c r="BR310" s="32">
        <f t="shared" si="450"/>
        <v>1</v>
      </c>
      <c r="BS310" s="32" t="str">
        <f t="shared" ca="1" si="451"/>
        <v>DK</v>
      </c>
      <c r="BT310" s="32" t="str">
        <f t="shared" ref="BT310:BY310" si="516">BT259</f>
        <v>&lt;5%</v>
      </c>
      <c r="BU310" s="32" t="str">
        <f t="shared" si="516"/>
        <v>TSO</v>
      </c>
      <c r="BV310" s="32" t="str">
        <f t="shared" si="516"/>
        <v>Storage</v>
      </c>
      <c r="BW310" s="32" t="str">
        <f t="shared" si="516"/>
        <v>Porous storage</v>
      </c>
      <c r="BX310" s="32" t="str">
        <f t="shared" si="516"/>
        <v>Desulfurization and Drying - Investment</v>
      </c>
      <c r="BY310" s="32" t="str">
        <f t="shared" si="516"/>
        <v>Porous storage-Desulfurization and Drying - Investment</v>
      </c>
      <c r="BZ310" s="32">
        <f t="shared" si="453"/>
        <v>0.38167539267015704</v>
      </c>
      <c r="CA310" s="32">
        <f t="shared" si="454"/>
        <v>2.2309184964449571</v>
      </c>
    </row>
    <row r="311" spans="69:79" x14ac:dyDescent="0.25">
      <c r="BQ311" s="32">
        <f t="shared" si="449"/>
        <v>7</v>
      </c>
      <c r="BR311" s="32">
        <f t="shared" si="450"/>
        <v>2</v>
      </c>
      <c r="BS311" s="32" t="str">
        <f t="shared" ca="1" si="451"/>
        <v>DK</v>
      </c>
      <c r="BT311" s="32" t="str">
        <f t="shared" ref="BT311:BY311" si="517">BT260</f>
        <v>&lt;5%</v>
      </c>
      <c r="BU311" s="32" t="str">
        <f t="shared" si="517"/>
        <v>TSO</v>
      </c>
      <c r="BV311" s="32" t="str">
        <f t="shared" si="517"/>
        <v>Industrie</v>
      </c>
      <c r="BW311" s="32" t="str">
        <f t="shared" si="517"/>
        <v>50% Chemical industry (material use), glass</v>
      </c>
      <c r="BX311" s="32" t="str">
        <f t="shared" si="517"/>
        <v>Membrane for deblending - Investment</v>
      </c>
      <c r="BY311" s="32" t="str">
        <f t="shared" si="517"/>
        <v>50% Chemical industry (material use), glass-Membrane for deblending - Investment</v>
      </c>
      <c r="BZ311" s="32">
        <f t="shared" si="453"/>
        <v>3.2336941056519908E-2</v>
      </c>
      <c r="CA311" s="32">
        <f t="shared" si="454"/>
        <v>2.971170473398408E-2</v>
      </c>
    </row>
    <row r="312" spans="69:79" x14ac:dyDescent="0.25">
      <c r="BQ312" s="32">
        <f t="shared" ref="BQ312:BQ361" si="518">IF(BR312=1,BQ311+1,BQ311)</f>
        <v>7</v>
      </c>
      <c r="BR312" s="32">
        <f t="shared" ref="BR312:BR361" si="519">IF(BR311=MAX($A$4:$A$54),1,BR311+1)</f>
        <v>3</v>
      </c>
      <c r="BS312" s="32" t="str">
        <f t="shared" ref="BS312:BS361" ca="1" si="520">OFFSET($AK$3,0,BQ312-1)</f>
        <v>DK</v>
      </c>
      <c r="BT312" s="32" t="str">
        <f t="shared" ref="BT312:BY312" si="521">BT261</f>
        <v>&lt;5%</v>
      </c>
      <c r="BU312" s="32" t="str">
        <f t="shared" si="521"/>
        <v>TSO</v>
      </c>
      <c r="BV312" s="32" t="str">
        <f t="shared" si="521"/>
        <v>Industrie</v>
      </c>
      <c r="BW312" s="32" t="str">
        <f t="shared" si="521"/>
        <v>50% Chemical industry (material use), glass</v>
      </c>
      <c r="BX312" s="32" t="str">
        <f t="shared" si="521"/>
        <v>Membrane for deblending - electr. demand</v>
      </c>
      <c r="BY312" s="32" t="str">
        <f t="shared" si="521"/>
        <v>50% Chemical industry (material use), glass-Membrane for deblending - electr. demand</v>
      </c>
      <c r="BZ312" s="32">
        <f t="shared" ref="BZ312:BZ375" si="522">INDEX($I$4:$AI$54,$BR312,$BQ312)</f>
        <v>0.28327160365511439</v>
      </c>
      <c r="CA312" s="32">
        <f t="shared" ref="CA312:CA375" si="523">INDEX($AK$4:$BK$54,$BR312,$BQ312)</f>
        <v>0.27688780156351123</v>
      </c>
    </row>
    <row r="313" spans="69:79" x14ac:dyDescent="0.25">
      <c r="BQ313" s="32">
        <f t="shared" si="518"/>
        <v>7</v>
      </c>
      <c r="BR313" s="32">
        <f t="shared" si="519"/>
        <v>4</v>
      </c>
      <c r="BS313" s="32" t="str">
        <f t="shared" ca="1" si="520"/>
        <v>DK</v>
      </c>
      <c r="BT313" s="32" t="str">
        <f t="shared" ref="BT313:BY313" si="524">BT262</f>
        <v>&lt;5%</v>
      </c>
      <c r="BU313" s="32" t="str">
        <f t="shared" si="524"/>
        <v>TSO</v>
      </c>
      <c r="BV313" s="32" t="str">
        <f t="shared" si="524"/>
        <v>Industrie</v>
      </c>
      <c r="BW313" s="32" t="str">
        <f t="shared" si="524"/>
        <v>50% Chemical industry (material use), glass</v>
      </c>
      <c r="BX313" s="32" t="str">
        <f t="shared" si="524"/>
        <v>Membrane for deblending - H2. use</v>
      </c>
      <c r="BY313" s="32" t="str">
        <f t="shared" si="524"/>
        <v>50% Chemical industry (material use), glass-Membrane for deblending - H2. use</v>
      </c>
      <c r="BZ313" s="32">
        <f t="shared" si="522"/>
        <v>0.28327160365511439</v>
      </c>
      <c r="CA313" s="32">
        <f t="shared" si="523"/>
        <v>0.15583401179071085</v>
      </c>
    </row>
    <row r="314" spans="69:79" x14ac:dyDescent="0.25">
      <c r="BQ314" s="32">
        <f t="shared" si="518"/>
        <v>7</v>
      </c>
      <c r="BR314" s="32">
        <f t="shared" si="519"/>
        <v>5</v>
      </c>
      <c r="BS314" s="32" t="str">
        <f t="shared" ca="1" si="520"/>
        <v>DK</v>
      </c>
      <c r="BT314" s="32" t="str">
        <f t="shared" ref="BT314:BY314" si="525">BT263</f>
        <v>&lt;5%</v>
      </c>
      <c r="BU314" s="32" t="str">
        <f t="shared" si="525"/>
        <v>DSO</v>
      </c>
      <c r="BV314" s="32" t="str">
        <f t="shared" si="525"/>
        <v>Industrie</v>
      </c>
      <c r="BW314" s="32" t="str">
        <f t="shared" si="525"/>
        <v>50% Chemical industry (material use), glass</v>
      </c>
      <c r="BX314" s="32" t="str">
        <f t="shared" si="525"/>
        <v>Membrane for deblending - Investment</v>
      </c>
      <c r="BY314" s="32" t="str">
        <f t="shared" si="525"/>
        <v>50% Chemical industry (material use), glass-Membrane for deblending - Investment</v>
      </c>
      <c r="BZ314" s="32">
        <f t="shared" si="522"/>
        <v>3.2336941056519908E-2</v>
      </c>
      <c r="CA314" s="32">
        <f t="shared" si="523"/>
        <v>2.971170473398408E-2</v>
      </c>
    </row>
    <row r="315" spans="69:79" x14ac:dyDescent="0.25">
      <c r="BQ315" s="32">
        <f t="shared" si="518"/>
        <v>7</v>
      </c>
      <c r="BR315" s="32">
        <f t="shared" si="519"/>
        <v>6</v>
      </c>
      <c r="BS315" s="32" t="str">
        <f t="shared" ca="1" si="520"/>
        <v>DK</v>
      </c>
      <c r="BT315" s="32" t="str">
        <f t="shared" ref="BT315:BY315" si="526">BT264</f>
        <v>&lt;5%</v>
      </c>
      <c r="BU315" s="32" t="str">
        <f t="shared" si="526"/>
        <v>DSO</v>
      </c>
      <c r="BV315" s="32" t="str">
        <f t="shared" si="526"/>
        <v>Industrie</v>
      </c>
      <c r="BW315" s="32" t="str">
        <f t="shared" si="526"/>
        <v>50% Chemical industry (material use), glass</v>
      </c>
      <c r="BX315" s="32" t="str">
        <f t="shared" si="526"/>
        <v>Membrane for deblending - electr. demand</v>
      </c>
      <c r="BY315" s="32" t="str">
        <f t="shared" si="526"/>
        <v>50% Chemical industry (material use), glass-Membrane for deblending - electr. demand</v>
      </c>
      <c r="BZ315" s="32">
        <f t="shared" si="522"/>
        <v>0.28327160365511439</v>
      </c>
      <c r="CA315" s="32">
        <f t="shared" si="523"/>
        <v>0.27688780156351123</v>
      </c>
    </row>
    <row r="316" spans="69:79" x14ac:dyDescent="0.25">
      <c r="BQ316" s="32">
        <f t="shared" si="518"/>
        <v>7</v>
      </c>
      <c r="BR316" s="32">
        <f t="shared" si="519"/>
        <v>7</v>
      </c>
      <c r="BS316" s="32" t="str">
        <f t="shared" ca="1" si="520"/>
        <v>DK</v>
      </c>
      <c r="BT316" s="32" t="str">
        <f t="shared" ref="BT316:BY316" si="527">BT265</f>
        <v>&lt;5%</v>
      </c>
      <c r="BU316" s="32" t="str">
        <f t="shared" si="527"/>
        <v>DSO</v>
      </c>
      <c r="BV316" s="32" t="str">
        <f t="shared" si="527"/>
        <v>Industrie</v>
      </c>
      <c r="BW316" s="32" t="str">
        <f t="shared" si="527"/>
        <v>50% Chemical industry (material use), glass</v>
      </c>
      <c r="BX316" s="32" t="str">
        <f t="shared" si="527"/>
        <v>Membrane for deblending - H2. use</v>
      </c>
      <c r="BY316" s="32" t="str">
        <f t="shared" si="527"/>
        <v>50% Chemical industry (material use), glass-Membrane for deblending - H2. use</v>
      </c>
      <c r="BZ316" s="32">
        <f t="shared" si="522"/>
        <v>0.28327160365511439</v>
      </c>
      <c r="CA316" s="32">
        <f t="shared" si="523"/>
        <v>0.15583401179071085</v>
      </c>
    </row>
    <row r="317" spans="69:79" x14ac:dyDescent="0.25">
      <c r="BQ317" s="32">
        <f t="shared" si="518"/>
        <v>7</v>
      </c>
      <c r="BR317" s="32">
        <f t="shared" si="519"/>
        <v>8</v>
      </c>
      <c r="BS317" s="32" t="str">
        <f t="shared" ca="1" si="520"/>
        <v>DK</v>
      </c>
      <c r="BT317" s="32" t="str">
        <f t="shared" ref="BT317:BY317" si="528">BT266</f>
        <v>from 5 to 10%</v>
      </c>
      <c r="BU317" s="32" t="str">
        <f t="shared" si="528"/>
        <v>TSO</v>
      </c>
      <c r="BV317" s="32" t="str">
        <f t="shared" si="528"/>
        <v>End-use</v>
      </c>
      <c r="BW317" s="32" t="str">
        <f t="shared" si="528"/>
        <v xml:space="preserve">Gas turbine for power generation (old stock) </v>
      </c>
      <c r="BX317" s="32" t="str">
        <f t="shared" si="528"/>
        <v>Membrane for deblending - Investment</v>
      </c>
      <c r="BY317" s="32" t="str">
        <f t="shared" si="528"/>
        <v>Gas turbine for power generation (old stock) -Membrane for deblending - Investment</v>
      </c>
      <c r="BZ317" s="32">
        <f t="shared" si="522"/>
        <v>1.0808829899723527</v>
      </c>
      <c r="CA317" s="32">
        <f t="shared" si="523"/>
        <v>1.6734855274895113</v>
      </c>
    </row>
    <row r="318" spans="69:79" x14ac:dyDescent="0.25">
      <c r="BQ318" s="32">
        <f t="shared" si="518"/>
        <v>7</v>
      </c>
      <c r="BR318" s="32">
        <f t="shared" si="519"/>
        <v>9</v>
      </c>
      <c r="BS318" s="32" t="str">
        <f t="shared" ca="1" si="520"/>
        <v>DK</v>
      </c>
      <c r="BT318" s="32" t="str">
        <f t="shared" ref="BT318:BY318" si="529">BT267</f>
        <v>from 5 to 10%</v>
      </c>
      <c r="BU318" s="32" t="str">
        <f t="shared" si="529"/>
        <v>TSO</v>
      </c>
      <c r="BV318" s="32" t="str">
        <f t="shared" si="529"/>
        <v>End-use</v>
      </c>
      <c r="BW318" s="32" t="str">
        <f t="shared" si="529"/>
        <v xml:space="preserve">Gas turbine for power generation (old stock) </v>
      </c>
      <c r="BX318" s="32" t="str">
        <f t="shared" si="529"/>
        <v>Membrane for deblending - electr. demand</v>
      </c>
      <c r="BY318" s="32" t="str">
        <f t="shared" si="529"/>
        <v>Gas turbine for power generation (old stock) -Membrane for deblending - electr. demand</v>
      </c>
      <c r="BZ318" s="32">
        <f t="shared" si="522"/>
        <v>0.39558944852587563</v>
      </c>
      <c r="CA318" s="32">
        <f t="shared" si="523"/>
        <v>0.38667445416593871</v>
      </c>
    </row>
    <row r="319" spans="69:79" x14ac:dyDescent="0.25">
      <c r="BQ319" s="32">
        <f t="shared" si="518"/>
        <v>7</v>
      </c>
      <c r="BR319" s="32">
        <f t="shared" si="519"/>
        <v>10</v>
      </c>
      <c r="BS319" s="32" t="str">
        <f t="shared" ca="1" si="520"/>
        <v>DK</v>
      </c>
      <c r="BT319" s="32" t="str">
        <f t="shared" ref="BT319:BY319" si="530">BT268</f>
        <v>from 5 to 10%</v>
      </c>
      <c r="BU319" s="32" t="str">
        <f t="shared" si="530"/>
        <v>TSO</v>
      </c>
      <c r="BV319" s="32" t="str">
        <f t="shared" si="530"/>
        <v>End-use</v>
      </c>
      <c r="BW319" s="32" t="str">
        <f t="shared" si="530"/>
        <v xml:space="preserve">Gas turbine for power generation (old stock) </v>
      </c>
      <c r="BX319" s="32" t="str">
        <f t="shared" si="530"/>
        <v>Membrane for deblending - H2. use</v>
      </c>
      <c r="BY319" s="32" t="str">
        <f t="shared" si="530"/>
        <v>Gas turbine for power generation (old stock) -Membrane for deblending - H2. use</v>
      </c>
      <c r="BZ319" s="32">
        <f t="shared" si="522"/>
        <v>0.39558944852587563</v>
      </c>
      <c r="CA319" s="32">
        <f t="shared" si="523"/>
        <v>0.43524511451502212</v>
      </c>
    </row>
    <row r="320" spans="69:79" x14ac:dyDescent="0.25">
      <c r="BQ320" s="32">
        <f t="shared" si="518"/>
        <v>7</v>
      </c>
      <c r="BR320" s="32">
        <f t="shared" si="519"/>
        <v>11</v>
      </c>
      <c r="BS320" s="32" t="str">
        <f t="shared" ca="1" si="520"/>
        <v>DK</v>
      </c>
      <c r="BT320" s="32" t="str">
        <f t="shared" ref="BT320:BY320" si="531">BT269</f>
        <v>from 5 to 10%</v>
      </c>
      <c r="BU320" s="32" t="str">
        <f t="shared" si="531"/>
        <v>TSO</v>
      </c>
      <c r="BV320" s="32" t="str">
        <f t="shared" si="531"/>
        <v>Transmission</v>
      </c>
      <c r="BW320" s="32" t="str">
        <f t="shared" si="531"/>
        <v>Gas turbine for gas grid  - inkl. transit</v>
      </c>
      <c r="BX320" s="32" t="str">
        <f t="shared" si="531"/>
        <v>Membrane for deblending - Investment</v>
      </c>
      <c r="BY320" s="32" t="str">
        <f t="shared" si="531"/>
        <v>Gas turbine for gas grid  - inkl. transit-Membrane for deblending - Investment</v>
      </c>
      <c r="BZ320" s="32">
        <f t="shared" si="522"/>
        <v>0.14259190878623904</v>
      </c>
      <c r="CA320" s="32">
        <f t="shared" si="523"/>
        <v>0.54141496331018668</v>
      </c>
    </row>
    <row r="321" spans="69:79" x14ac:dyDescent="0.25">
      <c r="BQ321" s="32">
        <f t="shared" si="518"/>
        <v>7</v>
      </c>
      <c r="BR321" s="32">
        <f t="shared" si="519"/>
        <v>12</v>
      </c>
      <c r="BS321" s="32" t="str">
        <f t="shared" ca="1" si="520"/>
        <v>DK</v>
      </c>
      <c r="BT321" s="32" t="str">
        <f t="shared" ref="BT321:BY321" si="532">BT270</f>
        <v>from 5 to 10%</v>
      </c>
      <c r="BU321" s="32" t="str">
        <f t="shared" si="532"/>
        <v>TSO</v>
      </c>
      <c r="BV321" s="32" t="str">
        <f t="shared" si="532"/>
        <v>Transmission</v>
      </c>
      <c r="BW321" s="32" t="str">
        <f t="shared" si="532"/>
        <v>Gas turbine for gas grid  - inkl. transit</v>
      </c>
      <c r="BX321" s="32" t="str">
        <f t="shared" si="532"/>
        <v>Membrane for deblending - electr. demand</v>
      </c>
      <c r="BY321" s="32" t="str">
        <f t="shared" si="532"/>
        <v>Gas turbine for gas grid  - inkl. transit-Membrane for deblending - electr. demand</v>
      </c>
      <c r="BZ321" s="32">
        <f t="shared" si="522"/>
        <v>8.6288939929758238E-2</v>
      </c>
      <c r="CA321" s="32">
        <f t="shared" si="523"/>
        <v>8.7602984700262163E-2</v>
      </c>
    </row>
    <row r="322" spans="69:79" x14ac:dyDescent="0.25">
      <c r="BQ322" s="32">
        <f t="shared" si="518"/>
        <v>7</v>
      </c>
      <c r="BR322" s="32">
        <f t="shared" si="519"/>
        <v>13</v>
      </c>
      <c r="BS322" s="32" t="str">
        <f t="shared" ca="1" si="520"/>
        <v>DK</v>
      </c>
      <c r="BT322" s="32" t="str">
        <f t="shared" ref="BT322:BY322" si="533">BT271</f>
        <v>from 5 to 10%</v>
      </c>
      <c r="BU322" s="32" t="str">
        <f t="shared" si="533"/>
        <v>TSO</v>
      </c>
      <c r="BV322" s="32" t="str">
        <f t="shared" si="533"/>
        <v>Transmission</v>
      </c>
      <c r="BW322" s="32" t="str">
        <f t="shared" si="533"/>
        <v>Gas turbine for gas grid  - inkl. transit</v>
      </c>
      <c r="BX322" s="32" t="str">
        <f t="shared" si="533"/>
        <v>Membrane for deblending - H2. use</v>
      </c>
      <c r="BY322" s="32" t="str">
        <f t="shared" si="533"/>
        <v>Gas turbine for gas grid  - inkl. transit-Membrane for deblending - H2. use</v>
      </c>
      <c r="BZ322" s="32">
        <f t="shared" si="522"/>
        <v>8.6288939929758238E-2</v>
      </c>
      <c r="CA322" s="32">
        <f t="shared" si="523"/>
        <v>9.4938931463059192E-2</v>
      </c>
    </row>
    <row r="323" spans="69:79" x14ac:dyDescent="0.25">
      <c r="BQ323" s="32">
        <f t="shared" si="518"/>
        <v>7</v>
      </c>
      <c r="BR323" s="32">
        <f t="shared" si="519"/>
        <v>14</v>
      </c>
      <c r="BS323" s="32" t="str">
        <f t="shared" ca="1" si="520"/>
        <v>DK</v>
      </c>
      <c r="BT323" s="32" t="str">
        <f t="shared" ref="BT323:BY323" si="534">BT272</f>
        <v>from 5 to 10%</v>
      </c>
      <c r="BU323" s="32" t="str">
        <f t="shared" si="534"/>
        <v>TSO</v>
      </c>
      <c r="BV323" s="32" t="str">
        <f t="shared" si="534"/>
        <v>Storage</v>
      </c>
      <c r="BW323" s="32" t="str">
        <f t="shared" si="534"/>
        <v>Gas turbine for storage (cavern + porous)</v>
      </c>
      <c r="BX323" s="32" t="str">
        <f t="shared" si="534"/>
        <v>Membrane for deblending - Investment</v>
      </c>
      <c r="BY323" s="32" t="str">
        <f t="shared" si="534"/>
        <v>Gas turbine for storage (cavern + porous)-Membrane for deblending - Investment</v>
      </c>
      <c r="BZ323" s="32">
        <f t="shared" si="522"/>
        <v>4.7977153736316031E-2</v>
      </c>
      <c r="CA323" s="32">
        <f t="shared" si="523"/>
        <v>0.18216706088712886</v>
      </c>
    </row>
    <row r="324" spans="69:79" x14ac:dyDescent="0.25">
      <c r="BQ324" s="32">
        <f t="shared" si="518"/>
        <v>7</v>
      </c>
      <c r="BR324" s="32">
        <f t="shared" si="519"/>
        <v>15</v>
      </c>
      <c r="BS324" s="32" t="str">
        <f t="shared" ca="1" si="520"/>
        <v>DK</v>
      </c>
      <c r="BT324" s="32" t="str">
        <f t="shared" ref="BT324:BY324" si="535">BT273</f>
        <v>from 5 to 10%</v>
      </c>
      <c r="BU324" s="32" t="str">
        <f t="shared" si="535"/>
        <v>TSO</v>
      </c>
      <c r="BV324" s="32" t="str">
        <f t="shared" si="535"/>
        <v>Storage</v>
      </c>
      <c r="BW324" s="32" t="str">
        <f t="shared" si="535"/>
        <v>Gas turbine for storage (cavern + porous)</v>
      </c>
      <c r="BX324" s="32" t="str">
        <f t="shared" si="535"/>
        <v>Membrane for deblending - electr. demand</v>
      </c>
      <c r="BY324" s="32" t="str">
        <f t="shared" si="535"/>
        <v>Gas turbine for storage (cavern + porous)-Membrane for deblending - electr. demand</v>
      </c>
      <c r="BZ324" s="32">
        <f t="shared" si="522"/>
        <v>3.9004397905759158E-2</v>
      </c>
      <c r="CA324" s="32">
        <f t="shared" si="523"/>
        <v>3.9598373508384931E-2</v>
      </c>
    </row>
    <row r="325" spans="69:79" x14ac:dyDescent="0.25">
      <c r="BQ325" s="32">
        <f t="shared" si="518"/>
        <v>7</v>
      </c>
      <c r="BR325" s="32">
        <f t="shared" si="519"/>
        <v>16</v>
      </c>
      <c r="BS325" s="32" t="str">
        <f t="shared" ca="1" si="520"/>
        <v>DK</v>
      </c>
      <c r="BT325" s="32" t="str">
        <f t="shared" ref="BT325:BY325" si="536">BT274</f>
        <v>from 5 to 10%</v>
      </c>
      <c r="BU325" s="32" t="str">
        <f t="shared" si="536"/>
        <v>TSO</v>
      </c>
      <c r="BV325" s="32" t="str">
        <f t="shared" si="536"/>
        <v>Storage</v>
      </c>
      <c r="BW325" s="32" t="str">
        <f t="shared" si="536"/>
        <v>Gas turbine for storage (cavern + porous)</v>
      </c>
      <c r="BX325" s="32" t="str">
        <f t="shared" si="536"/>
        <v>Membrane for deblending - H2. use</v>
      </c>
      <c r="BY325" s="32" t="str">
        <f t="shared" si="536"/>
        <v>Gas turbine for storage (cavern + porous)-Membrane for deblending - H2. use</v>
      </c>
      <c r="BZ325" s="32">
        <f t="shared" si="522"/>
        <v>3.9004397905759158E-2</v>
      </c>
      <c r="CA325" s="32">
        <f t="shared" si="523"/>
        <v>4.2914374223940399E-2</v>
      </c>
    </row>
    <row r="326" spans="69:79" x14ac:dyDescent="0.25">
      <c r="BQ326" s="32">
        <f t="shared" si="518"/>
        <v>7</v>
      </c>
      <c r="BR326" s="32">
        <f t="shared" si="519"/>
        <v>17</v>
      </c>
      <c r="BS326" s="32" t="str">
        <f t="shared" ca="1" si="520"/>
        <v>DK</v>
      </c>
      <c r="BT326" s="32" t="str">
        <f t="shared" ref="BT326:BY326" si="537">BT275</f>
        <v>from 5 to 10%</v>
      </c>
      <c r="BU326" s="32" t="str">
        <f t="shared" si="537"/>
        <v>TSO</v>
      </c>
      <c r="BV326" s="32" t="str">
        <f t="shared" si="537"/>
        <v>Industrie</v>
      </c>
      <c r="BW326" s="32" t="str">
        <f t="shared" si="537"/>
        <v>50% industrial high temperature application (&gt;500°C without glass)</v>
      </c>
      <c r="BX326" s="32" t="str">
        <f t="shared" si="537"/>
        <v>Calorific value adjustment - Investment</v>
      </c>
      <c r="BY326" s="32" t="str">
        <f t="shared" si="537"/>
        <v>50% industrial high temperature application (&gt;500°C without glass)-Calorific value adjustment - Investment</v>
      </c>
      <c r="BZ326" s="32">
        <f t="shared" si="522"/>
        <v>0.20470732614950576</v>
      </c>
      <c r="CA326" s="32">
        <f t="shared" si="523"/>
        <v>1.1124794354680934</v>
      </c>
    </row>
    <row r="327" spans="69:79" x14ac:dyDescent="0.25">
      <c r="BQ327" s="32">
        <f t="shared" si="518"/>
        <v>7</v>
      </c>
      <c r="BR327" s="32">
        <f t="shared" si="519"/>
        <v>18</v>
      </c>
      <c r="BS327" s="32" t="str">
        <f t="shared" ca="1" si="520"/>
        <v>DK</v>
      </c>
      <c r="BT327" s="32" t="str">
        <f t="shared" ref="BT327:BY327" si="538">BT276</f>
        <v>from 5 to 10%</v>
      </c>
      <c r="BU327" s="32" t="str">
        <f t="shared" si="538"/>
        <v>TSO</v>
      </c>
      <c r="BV327" s="32" t="str">
        <f t="shared" si="538"/>
        <v>Industrie</v>
      </c>
      <c r="BW327" s="32" t="str">
        <f t="shared" si="538"/>
        <v>50% industrial high temperature application (&gt;500°C without glass)</v>
      </c>
      <c r="BX327" s="32" t="str">
        <f t="shared" si="538"/>
        <v xml:space="preserve">Calorific value adjustment - LPG demand </v>
      </c>
      <c r="BY327" s="32" t="str">
        <f t="shared" si="538"/>
        <v xml:space="preserve">50% industrial high temperature application (&gt;500°C without glass)-Calorific value adjustment - LPG demand </v>
      </c>
      <c r="BZ327" s="32">
        <f t="shared" si="522"/>
        <v>1.7932361770696705</v>
      </c>
      <c r="CA327" s="32">
        <f t="shared" si="523"/>
        <v>9.4516007580418115</v>
      </c>
    </row>
    <row r="328" spans="69:79" x14ac:dyDescent="0.25">
      <c r="BQ328" s="32">
        <f t="shared" si="518"/>
        <v>7</v>
      </c>
      <c r="BR328" s="32">
        <f t="shared" si="519"/>
        <v>19</v>
      </c>
      <c r="BS328" s="32" t="str">
        <f t="shared" ca="1" si="520"/>
        <v>DK</v>
      </c>
      <c r="BT328" s="32" t="str">
        <f t="shared" ref="BT328:BY328" si="539">BT277</f>
        <v>from 5 to 10%</v>
      </c>
      <c r="BU328" s="32" t="str">
        <f t="shared" si="539"/>
        <v>TSO</v>
      </c>
      <c r="BV328" s="32" t="str">
        <f t="shared" si="539"/>
        <v>Transmission</v>
      </c>
      <c r="BW328" s="32" t="str">
        <f t="shared" si="539"/>
        <v>Instalation of higher gas turbine capacities for compressors - inkl. transit and storage</v>
      </c>
      <c r="BX328" s="32" t="str">
        <f t="shared" si="539"/>
        <v>Investment +30% of excisting capacity</v>
      </c>
      <c r="BY328" s="32" t="str">
        <f t="shared" si="539"/>
        <v>Instalation of higher gas turbine capacities for compressors - inkl. transit and storage-Investment +30% of excisting capacity</v>
      </c>
      <c r="BZ328" s="32">
        <f t="shared" si="522"/>
        <v>1.8866337189732952E-2</v>
      </c>
      <c r="CA328" s="32">
        <f t="shared" si="523"/>
        <v>2.8872106655232623</v>
      </c>
    </row>
    <row r="329" spans="69:79" x14ac:dyDescent="0.25">
      <c r="BQ329" s="32">
        <f t="shared" si="518"/>
        <v>7</v>
      </c>
      <c r="BR329" s="32">
        <f t="shared" si="519"/>
        <v>20</v>
      </c>
      <c r="BS329" s="32" t="str">
        <f t="shared" ca="1" si="520"/>
        <v>DK</v>
      </c>
      <c r="BT329" s="32" t="str">
        <f t="shared" ref="BT329:BY329" si="540">BT278</f>
        <v>from 5 to 10%</v>
      </c>
      <c r="BU329" s="32" t="str">
        <f t="shared" si="540"/>
        <v>TSO</v>
      </c>
      <c r="BV329" s="32" t="str">
        <f t="shared" si="540"/>
        <v>Transmission</v>
      </c>
      <c r="BW329" s="32" t="str">
        <f t="shared" si="540"/>
        <v>Instalation of higher gas turbine capacities for compressors - inkl. transit and storage</v>
      </c>
      <c r="BX329" s="32" t="str">
        <f t="shared" si="540"/>
        <v>Gas demand +30% of excisting transport losses</v>
      </c>
      <c r="BY329" s="32" t="str">
        <f t="shared" si="540"/>
        <v>Instalation of higher gas turbine capacities for compressors - inkl. transit and storage-Gas demand +30% of excisting transport losses</v>
      </c>
      <c r="BZ329" s="32">
        <f t="shared" si="522"/>
        <v>3.7588001350655223E-2</v>
      </c>
      <c r="CA329" s="32">
        <f t="shared" si="523"/>
        <v>1.0533995066161379</v>
      </c>
    </row>
    <row r="330" spans="69:79" x14ac:dyDescent="0.25">
      <c r="BQ330" s="32">
        <f t="shared" si="518"/>
        <v>7</v>
      </c>
      <c r="BR330" s="32">
        <f t="shared" si="519"/>
        <v>21</v>
      </c>
      <c r="BS330" s="32" t="str">
        <f t="shared" ca="1" si="520"/>
        <v>DK</v>
      </c>
      <c r="BT330" s="32" t="str">
        <f t="shared" ref="BT330:BY330" si="541">BT279</f>
        <v>from 5 to 10%</v>
      </c>
      <c r="BU330" s="32" t="str">
        <f t="shared" si="541"/>
        <v>TSO</v>
      </c>
      <c r="BV330" s="32" t="str">
        <f t="shared" si="541"/>
        <v>Storage</v>
      </c>
      <c r="BW330" s="32" t="str">
        <f t="shared" si="541"/>
        <v>Gas pressure regulator storage withdrawal</v>
      </c>
      <c r="BX330" s="32" t="str">
        <f t="shared" si="541"/>
        <v xml:space="preserve">  +3% less energy required</v>
      </c>
      <c r="BY330" s="32" t="str">
        <f t="shared" si="541"/>
        <v>Gas pressure regulator storage withdrawal-  +3% less energy required</v>
      </c>
      <c r="BZ330" s="32">
        <f t="shared" si="522"/>
        <v>1.7243010515145382E-4</v>
      </c>
      <c r="CA330" s="32">
        <f t="shared" si="523"/>
        <v>-4.8323342866205352E-3</v>
      </c>
    </row>
    <row r="331" spans="69:79" x14ac:dyDescent="0.25">
      <c r="BQ331" s="32">
        <f t="shared" si="518"/>
        <v>7</v>
      </c>
      <c r="BR331" s="32">
        <f t="shared" si="519"/>
        <v>22</v>
      </c>
      <c r="BS331" s="32" t="str">
        <f t="shared" ca="1" si="520"/>
        <v>DK</v>
      </c>
      <c r="BT331" s="32" t="str">
        <f t="shared" ref="BT331:BY331" si="542">BT280</f>
        <v>from 5 to 10%</v>
      </c>
      <c r="BU331" s="32" t="str">
        <f t="shared" si="542"/>
        <v>TSO</v>
      </c>
      <c r="BV331" s="32" t="str">
        <f t="shared" si="542"/>
        <v>Storage</v>
      </c>
      <c r="BW331" s="32" t="str">
        <f t="shared" si="542"/>
        <v>H2 losses by drying</v>
      </c>
      <c r="BX331" s="32" t="str">
        <f t="shared" si="542"/>
        <v xml:space="preserve">  5% of H2</v>
      </c>
      <c r="BY331" s="32" t="str">
        <f t="shared" si="542"/>
        <v>H2 losses by drying-  5% of H2</v>
      </c>
      <c r="BZ331" s="32">
        <f t="shared" si="522"/>
        <v>1.4626649214659684E-2</v>
      </c>
      <c r="CA331" s="32">
        <f t="shared" si="523"/>
        <v>0.73133246073298419</v>
      </c>
    </row>
    <row r="332" spans="69:79" x14ac:dyDescent="0.25">
      <c r="BQ332" s="32">
        <f t="shared" si="518"/>
        <v>7</v>
      </c>
      <c r="BR332" s="32">
        <f t="shared" si="519"/>
        <v>23</v>
      </c>
      <c r="BS332" s="32" t="str">
        <f t="shared" ca="1" si="520"/>
        <v>DK</v>
      </c>
      <c r="BT332" s="32" t="str">
        <f t="shared" ref="BT332:BY332" si="543">BT281</f>
        <v>from 5 to 10%</v>
      </c>
      <c r="BU332" s="32" t="str">
        <f t="shared" si="543"/>
        <v>TSO</v>
      </c>
      <c r="BV332" s="32" t="str">
        <f t="shared" si="543"/>
        <v>Transmission</v>
      </c>
      <c r="BW332" s="32" t="str">
        <f t="shared" si="543"/>
        <v>Gas pressure regulator &gt;40 to 16bar</v>
      </c>
      <c r="BX332" s="32" t="str">
        <f t="shared" si="543"/>
        <v xml:space="preserve">  +3% less energy required</v>
      </c>
      <c r="BY332" s="32" t="str">
        <f t="shared" si="543"/>
        <v>Gas pressure regulator &gt;40 to 16bar-  +3% less energy required</v>
      </c>
      <c r="BZ332" s="32">
        <f t="shared" si="522"/>
        <v>7.7852713368154456E-4</v>
      </c>
      <c r="CA332" s="32">
        <f t="shared" si="523"/>
        <v>-2.1818135283564879E-2</v>
      </c>
    </row>
    <row r="333" spans="69:79" x14ac:dyDescent="0.25">
      <c r="BQ333" s="32">
        <f t="shared" si="518"/>
        <v>7</v>
      </c>
      <c r="BR333" s="32">
        <f t="shared" si="519"/>
        <v>24</v>
      </c>
      <c r="BS333" s="32" t="str">
        <f t="shared" ca="1" si="520"/>
        <v>DK</v>
      </c>
      <c r="BT333" s="32" t="str">
        <f t="shared" ref="BT333:BY333" si="544">BT282</f>
        <v>from 5 to 10%</v>
      </c>
      <c r="BU333" s="32" t="str">
        <f t="shared" si="544"/>
        <v>DSO</v>
      </c>
      <c r="BV333" s="32" t="str">
        <f t="shared" si="544"/>
        <v>Industrie</v>
      </c>
      <c r="BW333" s="32" t="str">
        <f t="shared" si="544"/>
        <v>50% industrial high temperature application (&gt;500°C without glass)</v>
      </c>
      <c r="BX333" s="32" t="str">
        <f t="shared" si="544"/>
        <v>Calorific value adjustment - Investment</v>
      </c>
      <c r="BY333" s="32" t="str">
        <f t="shared" si="544"/>
        <v>50% industrial high temperature application (&gt;500°C without glass)-Calorific value adjustment - Investment</v>
      </c>
      <c r="BZ333" s="32">
        <f t="shared" si="522"/>
        <v>0.20470732614950576</v>
      </c>
      <c r="CA333" s="32">
        <f t="shared" si="523"/>
        <v>1.1124794354680934</v>
      </c>
    </row>
    <row r="334" spans="69:79" x14ac:dyDescent="0.25">
      <c r="BQ334" s="32">
        <f t="shared" si="518"/>
        <v>7</v>
      </c>
      <c r="BR334" s="32">
        <f t="shared" si="519"/>
        <v>25</v>
      </c>
      <c r="BS334" s="32" t="str">
        <f t="shared" ca="1" si="520"/>
        <v>DK</v>
      </c>
      <c r="BT334" s="32" t="str">
        <f t="shared" ref="BT334:BY334" si="545">BT283</f>
        <v>from 5 to 10%</v>
      </c>
      <c r="BU334" s="32" t="str">
        <f t="shared" si="545"/>
        <v>DSO</v>
      </c>
      <c r="BV334" s="32" t="str">
        <f t="shared" si="545"/>
        <v>Industrie</v>
      </c>
      <c r="BW334" s="32" t="str">
        <f t="shared" si="545"/>
        <v>50% industrial high temperature application (&gt;500°C without glass)</v>
      </c>
      <c r="BX334" s="32" t="str">
        <f t="shared" si="545"/>
        <v xml:space="preserve">Calorific value adjustment - LPG demand </v>
      </c>
      <c r="BY334" s="32" t="str">
        <f t="shared" si="545"/>
        <v xml:space="preserve">50% industrial high temperature application (&gt;500°C without glass)-Calorific value adjustment - LPG demand </v>
      </c>
      <c r="BZ334" s="32">
        <f t="shared" si="522"/>
        <v>1.7932361770696705</v>
      </c>
      <c r="CA334" s="32">
        <f t="shared" si="523"/>
        <v>9.4516007580418115</v>
      </c>
    </row>
    <row r="335" spans="69:79" x14ac:dyDescent="0.25">
      <c r="BQ335" s="32">
        <f t="shared" si="518"/>
        <v>7</v>
      </c>
      <c r="BR335" s="32">
        <f t="shared" si="519"/>
        <v>26</v>
      </c>
      <c r="BS335" s="32" t="str">
        <f t="shared" ca="1" si="520"/>
        <v>DK</v>
      </c>
      <c r="BT335" s="32" t="str">
        <f t="shared" ref="BT335:BY335" si="546">BT284</f>
        <v>from 5 to 10%</v>
      </c>
      <c r="BU335" s="32" t="str">
        <f t="shared" si="546"/>
        <v>TSO</v>
      </c>
      <c r="BV335" s="32" t="str">
        <f t="shared" si="546"/>
        <v>Transmission</v>
      </c>
      <c r="BW335" s="32" t="str">
        <f t="shared" si="546"/>
        <v>gas chromatographs (GC)</v>
      </c>
      <c r="BX335" s="32" t="str">
        <f t="shared" si="546"/>
        <v>Adaptation - Exchange helium</v>
      </c>
      <c r="BY335" s="32" t="str">
        <f t="shared" si="546"/>
        <v>gas chromatographs (GC)-Adaptation - Exchange helium</v>
      </c>
      <c r="BZ335" s="32">
        <f t="shared" si="522"/>
        <v>1.382987012987013E-2</v>
      </c>
      <c r="CA335" s="32">
        <f t="shared" si="523"/>
        <v>0.10920378534018998</v>
      </c>
    </row>
    <row r="336" spans="69:79" x14ac:dyDescent="0.25">
      <c r="BQ336" s="32">
        <f t="shared" si="518"/>
        <v>7</v>
      </c>
      <c r="BR336" s="32">
        <f t="shared" si="519"/>
        <v>27</v>
      </c>
      <c r="BS336" s="32" t="str">
        <f t="shared" ca="1" si="520"/>
        <v>DK</v>
      </c>
      <c r="BT336" s="32" t="str">
        <f t="shared" ref="BT336:BY336" si="547">BT285</f>
        <v>from 5 to 10%</v>
      </c>
      <c r="BU336" s="32" t="str">
        <f t="shared" si="547"/>
        <v>DSO</v>
      </c>
      <c r="BV336" s="32" t="str">
        <f t="shared" si="547"/>
        <v>Industrie</v>
      </c>
      <c r="BW336" s="32" t="str">
        <f t="shared" si="547"/>
        <v>Chemical industry (material use), glass</v>
      </c>
      <c r="BX336" s="32" t="str">
        <f t="shared" si="547"/>
        <v>Membrane for deblending - Investment</v>
      </c>
      <c r="BY336" s="32" t="str">
        <f t="shared" si="547"/>
        <v>Chemical industry (material use), glass-Membrane for deblending - Investment</v>
      </c>
      <c r="BZ336" s="32">
        <f t="shared" si="522"/>
        <v>6.4673882113039816E-2</v>
      </c>
      <c r="CA336" s="32">
        <f t="shared" si="523"/>
        <v>4.0708433411253478E-2</v>
      </c>
    </row>
    <row r="337" spans="69:79" x14ac:dyDescent="0.25">
      <c r="BQ337" s="32">
        <f t="shared" si="518"/>
        <v>7</v>
      </c>
      <c r="BR337" s="32">
        <f t="shared" si="519"/>
        <v>28</v>
      </c>
      <c r="BS337" s="32" t="str">
        <f t="shared" ca="1" si="520"/>
        <v>DK</v>
      </c>
      <c r="BT337" s="32" t="str">
        <f t="shared" ref="BT337:BY337" si="548">BT286</f>
        <v>from 5 to 10%</v>
      </c>
      <c r="BU337" s="32" t="str">
        <f t="shared" si="548"/>
        <v>DSO</v>
      </c>
      <c r="BV337" s="32" t="str">
        <f t="shared" si="548"/>
        <v>Industrie</v>
      </c>
      <c r="BW337" s="32" t="str">
        <f t="shared" si="548"/>
        <v>Chemical industry (material use), glass</v>
      </c>
      <c r="BX337" s="32" t="str">
        <f t="shared" si="548"/>
        <v>Membrane for deblending - H2. use</v>
      </c>
      <c r="BY337" s="32" t="str">
        <f t="shared" si="548"/>
        <v>Chemical industry (material use), glass-Membrane for deblending - H2. use</v>
      </c>
      <c r="BZ337" s="32">
        <f t="shared" si="522"/>
        <v>0.56654320731022878</v>
      </c>
      <c r="CA337" s="32">
        <f t="shared" si="523"/>
        <v>0.3116680235814217</v>
      </c>
    </row>
    <row r="338" spans="69:79" x14ac:dyDescent="0.25">
      <c r="BQ338" s="32">
        <f t="shared" si="518"/>
        <v>7</v>
      </c>
      <c r="BR338" s="32">
        <f t="shared" si="519"/>
        <v>29</v>
      </c>
      <c r="BS338" s="32" t="str">
        <f t="shared" ca="1" si="520"/>
        <v>DK</v>
      </c>
      <c r="BT338" s="32" t="str">
        <f t="shared" ref="BT338:BY338" si="549">BT287</f>
        <v>from 10 to 20%</v>
      </c>
      <c r="BU338" s="32" t="str">
        <f t="shared" si="549"/>
        <v>TSO</v>
      </c>
      <c r="BV338" s="32" t="str">
        <f t="shared" si="549"/>
        <v>Transmission</v>
      </c>
      <c r="BW338" s="32" t="str">
        <f t="shared" si="549"/>
        <v>compresor gas grid</v>
      </c>
      <c r="BX338" s="32" t="str">
        <f t="shared" si="549"/>
        <v>Component exchange - 50% Investment</v>
      </c>
      <c r="BY338" s="32" t="str">
        <f t="shared" si="549"/>
        <v>compresor gas grid-Component exchange - 50% Investment</v>
      </c>
      <c r="BZ338" s="32">
        <f t="shared" si="522"/>
        <v>4.7055329899458882E-2</v>
      </c>
      <c r="CA338" s="32">
        <f t="shared" si="523"/>
        <v>4.2463947112386622</v>
      </c>
    </row>
    <row r="339" spans="69:79" x14ac:dyDescent="0.25">
      <c r="BQ339" s="32">
        <f t="shared" si="518"/>
        <v>7</v>
      </c>
      <c r="BR339" s="32">
        <f t="shared" si="519"/>
        <v>30</v>
      </c>
      <c r="BS339" s="32" t="str">
        <f t="shared" ca="1" si="520"/>
        <v>DK</v>
      </c>
      <c r="BT339" s="32" t="str">
        <f t="shared" ref="BT339:BY339" si="550">BT288</f>
        <v>from 10 to 20%</v>
      </c>
      <c r="BU339" s="32" t="str">
        <f t="shared" si="550"/>
        <v>TSO</v>
      </c>
      <c r="BV339" s="32" t="str">
        <f t="shared" si="550"/>
        <v>Storage</v>
      </c>
      <c r="BW339" s="32" t="str">
        <f t="shared" si="550"/>
        <v>compresor storage (cavern + porous)</v>
      </c>
      <c r="BX339" s="32" t="str">
        <f t="shared" si="550"/>
        <v>Component exchange - 50% Investment</v>
      </c>
      <c r="BY339" s="32" t="str">
        <f t="shared" si="550"/>
        <v>compresor storage (cavern + porous)-Component exchange - 50% Investment</v>
      </c>
      <c r="BZ339" s="32">
        <f t="shared" si="522"/>
        <v>1.5832460732984291E-2</v>
      </c>
      <c r="CA339" s="32">
        <f t="shared" si="523"/>
        <v>1.4287622181395316</v>
      </c>
    </row>
    <row r="340" spans="69:79" x14ac:dyDescent="0.25">
      <c r="BQ340" s="32">
        <f t="shared" si="518"/>
        <v>7</v>
      </c>
      <c r="BR340" s="32">
        <f t="shared" si="519"/>
        <v>31</v>
      </c>
      <c r="BS340" s="32" t="str">
        <f t="shared" ca="1" si="520"/>
        <v>DK</v>
      </c>
      <c r="BT340" s="32" t="str">
        <f t="shared" ref="BT340:BY340" si="551">BT289</f>
        <v>from 10 to 20%</v>
      </c>
      <c r="BU340" s="32" t="str">
        <f t="shared" si="551"/>
        <v>TSO</v>
      </c>
      <c r="BV340" s="32" t="str">
        <f t="shared" si="551"/>
        <v>Transmission</v>
      </c>
      <c r="BW340" s="32" t="str">
        <f t="shared" si="551"/>
        <v>Instalation of higher gas turbine capacities for compressors - inkl. transit and storage</v>
      </c>
      <c r="BX340" s="32" t="str">
        <f t="shared" si="551"/>
        <v>Investment +40% of excisting capacity</v>
      </c>
      <c r="BY340" s="32" t="str">
        <f t="shared" si="551"/>
        <v>Instalation of higher gas turbine capacities for compressors - inkl. transit and storage-Investment +40% of excisting capacity</v>
      </c>
      <c r="BZ340" s="32">
        <f t="shared" si="522"/>
        <v>2.5155116252977269E-2</v>
      </c>
      <c r="CA340" s="32">
        <f t="shared" si="523"/>
        <v>3.8496142206976831</v>
      </c>
    </row>
    <row r="341" spans="69:79" x14ac:dyDescent="0.25">
      <c r="BQ341" s="32">
        <f t="shared" si="518"/>
        <v>7</v>
      </c>
      <c r="BR341" s="32">
        <f t="shared" si="519"/>
        <v>32</v>
      </c>
      <c r="BS341" s="32" t="str">
        <f t="shared" ca="1" si="520"/>
        <v>DK</v>
      </c>
      <c r="BT341" s="32" t="str">
        <f t="shared" ref="BT341:BY341" si="552">BT290</f>
        <v>from 10 to 20%</v>
      </c>
      <c r="BU341" s="32" t="str">
        <f t="shared" si="552"/>
        <v>TSO</v>
      </c>
      <c r="BV341" s="32" t="str">
        <f t="shared" si="552"/>
        <v>Transmission</v>
      </c>
      <c r="BW341" s="32" t="str">
        <f t="shared" si="552"/>
        <v>Instalation of higher gas turbine capacities for compressors - inkl. transit and storage</v>
      </c>
      <c r="BX341" s="32" t="str">
        <f t="shared" si="552"/>
        <v>Gas demand +40% of excisting transport losses</v>
      </c>
      <c r="BY341" s="32" t="str">
        <f t="shared" si="552"/>
        <v>Instalation of higher gas turbine capacities for compressors - inkl. transit and storage-Gas demand +40% of excisting transport losses</v>
      </c>
      <c r="BZ341" s="32">
        <f t="shared" si="522"/>
        <v>5.0117335134206957E-2</v>
      </c>
      <c r="CA341" s="32">
        <f t="shared" si="523"/>
        <v>1.4045326754881837</v>
      </c>
    </row>
    <row r="342" spans="69:79" x14ac:dyDescent="0.25">
      <c r="BQ342" s="32">
        <f t="shared" si="518"/>
        <v>7</v>
      </c>
      <c r="BR342" s="32">
        <f t="shared" si="519"/>
        <v>33</v>
      </c>
      <c r="BS342" s="32" t="str">
        <f t="shared" ca="1" si="520"/>
        <v>DK</v>
      </c>
      <c r="BT342" s="32" t="str">
        <f t="shared" ref="BT342:BY342" si="553">BT291</f>
        <v>from 10 to 20%</v>
      </c>
      <c r="BU342" s="32" t="str">
        <f t="shared" si="553"/>
        <v>TSO</v>
      </c>
      <c r="BV342" s="32" t="str">
        <f t="shared" si="553"/>
        <v>Transmission</v>
      </c>
      <c r="BW342" s="32" t="str">
        <f t="shared" si="553"/>
        <v>gas chromatographs (GC)</v>
      </c>
      <c r="BX342" s="32" t="str">
        <f t="shared" si="553"/>
        <v>Adaptation - Exchange helium</v>
      </c>
      <c r="BY342" s="32" t="str">
        <f t="shared" si="553"/>
        <v>gas chromatographs (GC)-Adaptation - Exchange helium</v>
      </c>
      <c r="BZ342" s="32">
        <f t="shared" si="522"/>
        <v>1.382987012987013E-2</v>
      </c>
      <c r="CA342" s="32">
        <f t="shared" si="523"/>
        <v>0</v>
      </c>
    </row>
    <row r="343" spans="69:79" x14ac:dyDescent="0.25">
      <c r="BQ343" s="32">
        <f t="shared" si="518"/>
        <v>7</v>
      </c>
      <c r="BR343" s="32">
        <f t="shared" si="519"/>
        <v>34</v>
      </c>
      <c r="BS343" s="32" t="str">
        <f t="shared" ca="1" si="520"/>
        <v>DK</v>
      </c>
      <c r="BT343" s="32" t="str">
        <f t="shared" ref="BT343:BY343" si="554">BT292</f>
        <v>from 10 to 20%</v>
      </c>
      <c r="BU343" s="32" t="str">
        <f t="shared" si="554"/>
        <v>DSO</v>
      </c>
      <c r="BV343" s="32" t="str">
        <f t="shared" si="554"/>
        <v>End-use</v>
      </c>
      <c r="BW343" s="32" t="str">
        <f t="shared" si="554"/>
        <v>CHP for power generation</v>
      </c>
      <c r="BX343" s="32" t="str">
        <f t="shared" si="554"/>
        <v>Membrane for deblending - Investment</v>
      </c>
      <c r="BY343" s="32" t="str">
        <f t="shared" si="554"/>
        <v>CHP for power generation-Membrane for deblending - Investment</v>
      </c>
      <c r="BZ343" s="32">
        <f t="shared" si="522"/>
        <v>0.84208847518976016</v>
      </c>
      <c r="CA343" s="32">
        <f t="shared" si="523"/>
        <v>2.1073874838501436</v>
      </c>
    </row>
    <row r="344" spans="69:79" x14ac:dyDescent="0.25">
      <c r="BQ344" s="32">
        <f t="shared" si="518"/>
        <v>7</v>
      </c>
      <c r="BR344" s="32">
        <f t="shared" si="519"/>
        <v>35</v>
      </c>
      <c r="BS344" s="32" t="str">
        <f t="shared" ca="1" si="520"/>
        <v>DK</v>
      </c>
      <c r="BT344" s="32" t="str">
        <f t="shared" ref="BT344:BY344" si="555">BT293</f>
        <v>from 10 to 20%</v>
      </c>
      <c r="BU344" s="32" t="str">
        <f t="shared" si="555"/>
        <v>DSO</v>
      </c>
      <c r="BV344" s="32" t="str">
        <f t="shared" si="555"/>
        <v>End-use</v>
      </c>
      <c r="BW344" s="32" t="str">
        <f t="shared" si="555"/>
        <v>CHP for power generation</v>
      </c>
      <c r="BX344" s="32" t="str">
        <f t="shared" si="555"/>
        <v>Membrane for deblending - electr. demand</v>
      </c>
      <c r="BY344" s="32" t="str">
        <f t="shared" si="555"/>
        <v>CHP for power generation-Membrane for deblending - electr. demand</v>
      </c>
      <c r="BZ344" s="32">
        <f t="shared" si="522"/>
        <v>0.39514909482843669</v>
      </c>
      <c r="CA344" s="32">
        <f t="shared" si="523"/>
        <v>0.38624402426890364</v>
      </c>
    </row>
    <row r="345" spans="69:79" x14ac:dyDescent="0.25">
      <c r="BQ345" s="32">
        <f t="shared" si="518"/>
        <v>7</v>
      </c>
      <c r="BR345" s="32">
        <f t="shared" si="519"/>
        <v>36</v>
      </c>
      <c r="BS345" s="32" t="str">
        <f t="shared" ca="1" si="520"/>
        <v>DK</v>
      </c>
      <c r="BT345" s="32" t="str">
        <f t="shared" ref="BT345:BY345" si="556">BT294</f>
        <v>from 10 to 20%</v>
      </c>
      <c r="BU345" s="32" t="str">
        <f t="shared" si="556"/>
        <v>DSO</v>
      </c>
      <c r="BV345" s="32" t="str">
        <f t="shared" si="556"/>
        <v>End-use</v>
      </c>
      <c r="BW345" s="32" t="str">
        <f t="shared" si="556"/>
        <v>CHP for power generation</v>
      </c>
      <c r="BX345" s="32" t="str">
        <f t="shared" si="556"/>
        <v>Membrane for deblending - H2. use</v>
      </c>
      <c r="BY345" s="32" t="str">
        <f t="shared" si="556"/>
        <v>CHP for power generation-Membrane for deblending - H2. use</v>
      </c>
      <c r="BZ345" s="32">
        <f t="shared" si="522"/>
        <v>0.39514909482843669</v>
      </c>
      <c r="CA345" s="32">
        <f t="shared" si="523"/>
        <v>0.86952123556379712</v>
      </c>
    </row>
    <row r="346" spans="69:79" x14ac:dyDescent="0.25">
      <c r="BQ346" s="32">
        <f t="shared" si="518"/>
        <v>7</v>
      </c>
      <c r="BR346" s="32">
        <f t="shared" si="519"/>
        <v>37</v>
      </c>
      <c r="BS346" s="32" t="str">
        <f t="shared" ca="1" si="520"/>
        <v>DK</v>
      </c>
      <c r="BT346" s="32" t="str">
        <f t="shared" ref="BT346:BY346" si="557">BT295</f>
        <v>from 10 to 20%</v>
      </c>
      <c r="BU346" s="32" t="str">
        <f t="shared" si="557"/>
        <v>TSO</v>
      </c>
      <c r="BV346" s="32" t="str">
        <f t="shared" si="557"/>
        <v>Storage</v>
      </c>
      <c r="BW346" s="32" t="str">
        <f t="shared" si="557"/>
        <v>Gas pressure regulator storage withdrawal</v>
      </c>
      <c r="BX346" s="32" t="str">
        <f t="shared" si="557"/>
        <v xml:space="preserve">  +5% less energy required</v>
      </c>
      <c r="BY346" s="32" t="str">
        <f t="shared" si="557"/>
        <v>Gas pressure regulator storage withdrawal-  +5% less energy required</v>
      </c>
      <c r="BZ346" s="32">
        <f t="shared" si="522"/>
        <v>2.8738350858575635E-4</v>
      </c>
      <c r="CA346" s="32">
        <f t="shared" si="523"/>
        <v>-8.053890477700892E-3</v>
      </c>
    </row>
    <row r="347" spans="69:79" x14ac:dyDescent="0.25">
      <c r="BQ347" s="32">
        <f t="shared" si="518"/>
        <v>7</v>
      </c>
      <c r="BR347" s="32">
        <f t="shared" si="519"/>
        <v>38</v>
      </c>
      <c r="BS347" s="32" t="str">
        <f t="shared" ca="1" si="520"/>
        <v>DK</v>
      </c>
      <c r="BT347" s="32" t="str">
        <f t="shared" ref="BT347:BY347" si="558">BT296</f>
        <v>from 10 to 20%</v>
      </c>
      <c r="BU347" s="32" t="str">
        <f t="shared" si="558"/>
        <v>TSO</v>
      </c>
      <c r="BV347" s="32" t="str">
        <f t="shared" si="558"/>
        <v>Storage</v>
      </c>
      <c r="BW347" s="32" t="str">
        <f t="shared" si="558"/>
        <v>H2 losses by drying</v>
      </c>
      <c r="BX347" s="32" t="str">
        <f t="shared" si="558"/>
        <v xml:space="preserve">  5% of H2</v>
      </c>
      <c r="BY347" s="32" t="str">
        <f t="shared" si="558"/>
        <v>H2 losses by drying-  5% of H2</v>
      </c>
      <c r="BZ347" s="32">
        <f t="shared" si="522"/>
        <v>1.4626649214659684E-2</v>
      </c>
      <c r="CA347" s="32">
        <f t="shared" si="523"/>
        <v>0.73133246073298419</v>
      </c>
    </row>
    <row r="348" spans="69:79" x14ac:dyDescent="0.25">
      <c r="BQ348" s="32">
        <f t="shared" si="518"/>
        <v>7</v>
      </c>
      <c r="BR348" s="32">
        <f t="shared" si="519"/>
        <v>39</v>
      </c>
      <c r="BS348" s="32" t="str">
        <f t="shared" ca="1" si="520"/>
        <v>DK</v>
      </c>
      <c r="BT348" s="32" t="str">
        <f t="shared" ref="BT348:BY348" si="559">BT297</f>
        <v>from 10 to 20%</v>
      </c>
      <c r="BU348" s="32" t="str">
        <f t="shared" si="559"/>
        <v>TSO</v>
      </c>
      <c r="BV348" s="32" t="str">
        <f t="shared" si="559"/>
        <v>Transmission</v>
      </c>
      <c r="BW348" s="32" t="str">
        <f t="shared" si="559"/>
        <v>Gas pressure regulator &gt;40 to 16bar</v>
      </c>
      <c r="BX348" s="32" t="str">
        <f t="shared" si="559"/>
        <v xml:space="preserve"> +5% less energy required</v>
      </c>
      <c r="BY348" s="32" t="str">
        <f t="shared" si="559"/>
        <v>Gas pressure regulator &gt;40 to 16bar- +5% less energy required</v>
      </c>
      <c r="BZ348" s="32">
        <f t="shared" si="522"/>
        <v>1.2975452228025743E-3</v>
      </c>
      <c r="CA348" s="32">
        <f t="shared" si="523"/>
        <v>-3.636355880594147E-2</v>
      </c>
    </row>
    <row r="349" spans="69:79" x14ac:dyDescent="0.25">
      <c r="BQ349" s="32">
        <f t="shared" si="518"/>
        <v>7</v>
      </c>
      <c r="BR349" s="32">
        <f t="shared" si="519"/>
        <v>40</v>
      </c>
      <c r="BS349" s="32" t="str">
        <f t="shared" ca="1" si="520"/>
        <v>DK</v>
      </c>
      <c r="BT349" s="32" t="str">
        <f t="shared" ref="BT349:BY349" si="560">BT298</f>
        <v>from 10 to 20%</v>
      </c>
      <c r="BU349" s="32" t="str">
        <f t="shared" si="560"/>
        <v>DSO</v>
      </c>
      <c r="BV349" s="32" t="str">
        <f t="shared" si="560"/>
        <v>Distribution</v>
      </c>
      <c r="BW349" s="32" t="str">
        <f t="shared" si="560"/>
        <v>Gas pressure regulator</v>
      </c>
      <c r="BX349" s="32" t="str">
        <f t="shared" si="560"/>
        <v>Exchange Gas pressure regulator - Investment</v>
      </c>
      <c r="BY349" s="32" t="str">
        <f t="shared" si="560"/>
        <v>Gas pressure regulator-Exchange Gas pressure regulator - Investment</v>
      </c>
      <c r="BZ349" s="32">
        <f t="shared" si="522"/>
        <v>1.4427913881296368</v>
      </c>
      <c r="CA349" s="32">
        <f t="shared" si="523"/>
        <v>4.0473544066620599</v>
      </c>
    </row>
    <row r="350" spans="69:79" x14ac:dyDescent="0.25">
      <c r="BQ350" s="32">
        <f t="shared" si="518"/>
        <v>7</v>
      </c>
      <c r="BR350" s="32">
        <f t="shared" si="519"/>
        <v>41</v>
      </c>
      <c r="BS350" s="32" t="str">
        <f t="shared" ca="1" si="520"/>
        <v>DK</v>
      </c>
      <c r="BT350" s="32" t="str">
        <f t="shared" ref="BT350:BY350" si="561">BT299</f>
        <v>from 10 to 20%</v>
      </c>
      <c r="BU350" s="32" t="str">
        <f t="shared" si="561"/>
        <v>DSO</v>
      </c>
      <c r="BV350" s="32" t="str">
        <f t="shared" si="561"/>
        <v>Distribution</v>
      </c>
      <c r="BW350" s="32" t="str">
        <f t="shared" si="561"/>
        <v>gas chromatographs (GC)</v>
      </c>
      <c r="BX350" s="32" t="str">
        <f t="shared" si="561"/>
        <v>Additional PCS Analysers for calorific value reconstruction system</v>
      </c>
      <c r="BY350" s="32" t="str">
        <f t="shared" si="561"/>
        <v>gas chromatographs (GC)-Additional PCS Analysers for calorific value reconstruction system</v>
      </c>
      <c r="BZ350" s="32">
        <f t="shared" si="522"/>
        <v>0.29388402967590782</v>
      </c>
      <c r="CA350" s="32">
        <f t="shared" si="523"/>
        <v>4.6411496550964699</v>
      </c>
    </row>
    <row r="351" spans="69:79" x14ac:dyDescent="0.25">
      <c r="BQ351" s="32">
        <f t="shared" si="518"/>
        <v>7</v>
      </c>
      <c r="BR351" s="32">
        <f t="shared" si="519"/>
        <v>42</v>
      </c>
      <c r="BS351" s="32" t="str">
        <f t="shared" ca="1" si="520"/>
        <v>DK</v>
      </c>
      <c r="BT351" s="32" t="str">
        <f t="shared" ref="BT351:BY351" si="562">BT300</f>
        <v>from 10 to 20%</v>
      </c>
      <c r="BU351" s="32" t="str">
        <f t="shared" si="562"/>
        <v>DSO</v>
      </c>
      <c r="BV351" s="32" t="str">
        <f t="shared" si="562"/>
        <v>Distribution</v>
      </c>
      <c r="BW351" s="32" t="str">
        <f t="shared" si="562"/>
        <v>Chemical industry (material use), glass</v>
      </c>
      <c r="BX351" s="32" t="str">
        <f t="shared" si="562"/>
        <v>Membrane for deblending - Investment</v>
      </c>
      <c r="BY351" s="32" t="str">
        <f t="shared" si="562"/>
        <v>Chemical industry (material use), glass-Membrane for deblending - Investment</v>
      </c>
      <c r="BZ351" s="32">
        <f t="shared" si="522"/>
        <v>6.4673882113039816E-2</v>
      </c>
      <c r="CA351" s="32">
        <f t="shared" si="523"/>
        <v>6.1719237752545605E-2</v>
      </c>
    </row>
    <row r="352" spans="69:79" x14ac:dyDescent="0.25">
      <c r="BQ352" s="32">
        <f t="shared" si="518"/>
        <v>7</v>
      </c>
      <c r="BR352" s="32">
        <f t="shared" si="519"/>
        <v>43</v>
      </c>
      <c r="BS352" s="32" t="str">
        <f t="shared" ca="1" si="520"/>
        <v>DK</v>
      </c>
      <c r="BT352" s="32" t="str">
        <f t="shared" ref="BT352:BY352" si="563">BT301</f>
        <v>from 10 to 20%</v>
      </c>
      <c r="BU352" s="32" t="str">
        <f t="shared" si="563"/>
        <v>DSO</v>
      </c>
      <c r="BV352" s="32" t="str">
        <f t="shared" si="563"/>
        <v>Distribution</v>
      </c>
      <c r="BW352" s="32" t="str">
        <f t="shared" si="563"/>
        <v>Chemical industry (material use), glass</v>
      </c>
      <c r="BX352" s="32" t="str">
        <f t="shared" si="563"/>
        <v>Membrane for deblending - H2. use</v>
      </c>
      <c r="BY352" s="32" t="str">
        <f t="shared" si="563"/>
        <v>Chemical industry (material use), glass-Membrane for deblending - H2. use</v>
      </c>
      <c r="BZ352" s="32">
        <f t="shared" si="522"/>
        <v>1.1330864146204576</v>
      </c>
      <c r="CA352" s="32">
        <f t="shared" si="523"/>
        <v>1.2466720943256868</v>
      </c>
    </row>
    <row r="353" spans="69:79" x14ac:dyDescent="0.25">
      <c r="BQ353" s="32">
        <f t="shared" si="518"/>
        <v>7</v>
      </c>
      <c r="BR353" s="32">
        <f t="shared" si="519"/>
        <v>44</v>
      </c>
      <c r="BS353" s="32" t="str">
        <f t="shared" ca="1" si="520"/>
        <v>DK</v>
      </c>
      <c r="BT353" s="32" t="str">
        <f t="shared" ref="BT353:BY353" si="564">BT302</f>
        <v>from 10 to 20%</v>
      </c>
      <c r="BU353" s="32" t="str">
        <f t="shared" si="564"/>
        <v>DSO</v>
      </c>
      <c r="BV353" s="32" t="str">
        <f t="shared" si="564"/>
        <v>Distribution</v>
      </c>
      <c r="BW353" s="32" t="str">
        <f t="shared" si="564"/>
        <v xml:space="preserve">Gas turbine for power generation (old stock) </v>
      </c>
      <c r="BX353" s="32" t="str">
        <f t="shared" si="564"/>
        <v>Membrane for deblending - Investment</v>
      </c>
      <c r="BY353" s="32" t="str">
        <f t="shared" si="564"/>
        <v>Gas turbine for power generation (old stock) -Membrane for deblending - Investment</v>
      </c>
      <c r="BZ353" s="32">
        <f t="shared" si="522"/>
        <v>1.0808829899723527</v>
      </c>
      <c r="CA353" s="32">
        <f t="shared" si="523"/>
        <v>1.0315025488061029</v>
      </c>
    </row>
    <row r="354" spans="69:79" x14ac:dyDescent="0.25">
      <c r="BQ354" s="32">
        <f t="shared" si="518"/>
        <v>7</v>
      </c>
      <c r="BR354" s="32">
        <f t="shared" si="519"/>
        <v>45</v>
      </c>
      <c r="BS354" s="32" t="str">
        <f t="shared" ca="1" si="520"/>
        <v>DK</v>
      </c>
      <c r="BT354" s="32" t="str">
        <f t="shared" ref="BT354:BY354" si="565">BT303</f>
        <v>from 10 to 20%</v>
      </c>
      <c r="BU354" s="32" t="str">
        <f t="shared" si="565"/>
        <v>DSO</v>
      </c>
      <c r="BV354" s="32" t="str">
        <f t="shared" si="565"/>
        <v>Distribution</v>
      </c>
      <c r="BW354" s="32" t="str">
        <f t="shared" si="565"/>
        <v xml:space="preserve">Gas turbine for power generation (old stock) </v>
      </c>
      <c r="BX354" s="32" t="str">
        <f t="shared" si="565"/>
        <v>Membrane for deblending - H2. use</v>
      </c>
      <c r="BY354" s="32" t="str">
        <f t="shared" si="565"/>
        <v>Gas turbine for power generation (old stock) -Membrane for deblending - H2. use</v>
      </c>
      <c r="BZ354" s="32">
        <f t="shared" si="522"/>
        <v>0.39558944852587563</v>
      </c>
      <c r="CA354" s="32">
        <f t="shared" si="523"/>
        <v>0.43524511451502212</v>
      </c>
    </row>
    <row r="355" spans="69:79" x14ac:dyDescent="0.25">
      <c r="BQ355" s="32">
        <f t="shared" si="518"/>
        <v>7</v>
      </c>
      <c r="BR355" s="32">
        <f t="shared" si="519"/>
        <v>46</v>
      </c>
      <c r="BS355" s="32" t="str">
        <f t="shared" ca="1" si="520"/>
        <v>DK</v>
      </c>
      <c r="BT355" s="32" t="str">
        <f t="shared" ref="BT355:BY355" si="566">BT304</f>
        <v>from 10 to 20%</v>
      </c>
      <c r="BU355" s="32" t="str">
        <f t="shared" si="566"/>
        <v>DSO</v>
      </c>
      <c r="BV355" s="32" t="str">
        <f t="shared" si="566"/>
        <v>Distribution</v>
      </c>
      <c r="BW355" s="32" t="str">
        <f t="shared" si="566"/>
        <v>Gas turbine for grid and storage</v>
      </c>
      <c r="BX355" s="32" t="str">
        <f t="shared" si="566"/>
        <v>Membrane for deblending - Investment</v>
      </c>
      <c r="BY355" s="32" t="str">
        <f t="shared" si="566"/>
        <v>Gas turbine for grid and storage-Membrane for deblending - Investment</v>
      </c>
      <c r="BZ355" s="32">
        <f t="shared" si="522"/>
        <v>0.19056906252255507</v>
      </c>
      <c r="CA355" s="32">
        <f t="shared" si="523"/>
        <v>0.49482724791920163</v>
      </c>
    </row>
    <row r="356" spans="69:79" x14ac:dyDescent="0.25">
      <c r="BQ356" s="32">
        <f t="shared" si="518"/>
        <v>7</v>
      </c>
      <c r="BR356" s="32">
        <f t="shared" si="519"/>
        <v>47</v>
      </c>
      <c r="BS356" s="32" t="str">
        <f t="shared" ca="1" si="520"/>
        <v>DK</v>
      </c>
      <c r="BT356" s="32" t="str">
        <f t="shared" ref="BT356:BY356" si="567">BT305</f>
        <v>from 10 to 20%</v>
      </c>
      <c r="BU356" s="32" t="str">
        <f t="shared" si="567"/>
        <v>DSO</v>
      </c>
      <c r="BV356" s="32" t="str">
        <f t="shared" si="567"/>
        <v>Distribution</v>
      </c>
      <c r="BW356" s="32" t="str">
        <f t="shared" si="567"/>
        <v>Gas turbine for grid and storage</v>
      </c>
      <c r="BX356" s="32" t="str">
        <f t="shared" si="567"/>
        <v>Membrane for deblending - H2. use</v>
      </c>
      <c r="BY356" s="32" t="str">
        <f t="shared" si="567"/>
        <v>Gas turbine for grid and storage-Membrane for deblending - H2. use</v>
      </c>
      <c r="BZ356" s="32">
        <f t="shared" si="522"/>
        <v>0.12529333783551738</v>
      </c>
      <c r="CA356" s="32">
        <f t="shared" si="523"/>
        <v>0.13785330568699958</v>
      </c>
    </row>
    <row r="357" spans="69:79" x14ac:dyDescent="0.25">
      <c r="BQ357" s="32">
        <f t="shared" si="518"/>
        <v>7</v>
      </c>
      <c r="BR357" s="32">
        <f t="shared" si="519"/>
        <v>48</v>
      </c>
      <c r="BS357" s="32" t="str">
        <f t="shared" ca="1" si="520"/>
        <v>DK</v>
      </c>
      <c r="BT357" s="32" t="str">
        <f t="shared" ref="BT357:BY357" si="568">BT306</f>
        <v>from 10 to 20%</v>
      </c>
      <c r="BU357" s="32" t="str">
        <f t="shared" si="568"/>
        <v>DSO</v>
      </c>
      <c r="BV357" s="32" t="str">
        <f t="shared" si="568"/>
        <v>Distribution</v>
      </c>
      <c r="BW357" s="32" t="str">
        <f t="shared" si="568"/>
        <v>industrial high temperature application (&gt;500°C without glass)</v>
      </c>
      <c r="BX357" s="32" t="str">
        <f t="shared" si="568"/>
        <v xml:space="preserve">Calorific value adjustment - LPG demand </v>
      </c>
      <c r="BY357" s="32" t="str">
        <f t="shared" si="568"/>
        <v xml:space="preserve">industrial high temperature application (&gt;500°C without glass)-Calorific value adjustment - LPG demand </v>
      </c>
      <c r="BZ357" s="32">
        <f t="shared" si="522"/>
        <v>3.5864723541393411</v>
      </c>
      <c r="CA357" s="32">
        <f t="shared" si="523"/>
        <v>18.903201516083623</v>
      </c>
    </row>
    <row r="358" spans="69:79" x14ac:dyDescent="0.25">
      <c r="BQ358" s="32">
        <f t="shared" si="518"/>
        <v>7</v>
      </c>
      <c r="BR358" s="32">
        <f t="shared" si="519"/>
        <v>49</v>
      </c>
      <c r="BS358" s="32" t="str">
        <f t="shared" ca="1" si="520"/>
        <v>DK</v>
      </c>
      <c r="BT358" s="32" t="str">
        <f t="shared" ref="BT358:BY358" si="569">BT307</f>
        <v>&gt;20%</v>
      </c>
      <c r="BU358" s="32" t="str">
        <f t="shared" si="569"/>
        <v>DSO</v>
      </c>
      <c r="BV358" s="32" t="str">
        <f t="shared" si="569"/>
        <v>End-use</v>
      </c>
      <c r="BW358" s="32" t="str">
        <f t="shared" si="569"/>
        <v>boilers</v>
      </c>
      <c r="BX358" s="32" t="str">
        <f t="shared" si="569"/>
        <v>new heating boilers - Investment</v>
      </c>
      <c r="BY358" s="32" t="str">
        <f t="shared" si="569"/>
        <v>boilers-new heating boilers - Investment</v>
      </c>
      <c r="BZ358" s="32">
        <f t="shared" si="522"/>
        <v>237.44244395413386</v>
      </c>
      <c r="CA358" s="32">
        <f t="shared" si="523"/>
        <v>245.21205867135666</v>
      </c>
    </row>
    <row r="359" spans="69:79" x14ac:dyDescent="0.25">
      <c r="BQ359" s="32">
        <f t="shared" si="518"/>
        <v>7</v>
      </c>
      <c r="BR359" s="32">
        <f t="shared" si="519"/>
        <v>50</v>
      </c>
      <c r="BS359" s="32" t="str">
        <f t="shared" ca="1" si="520"/>
        <v>DK</v>
      </c>
      <c r="BT359" s="32" t="str">
        <f t="shared" ref="BT359:BY359" si="570">BT308</f>
        <v>&gt;20%</v>
      </c>
      <c r="BU359" s="32" t="str">
        <f t="shared" si="570"/>
        <v>DSO</v>
      </c>
      <c r="BV359" s="32" t="str">
        <f t="shared" si="570"/>
        <v>…</v>
      </c>
      <c r="BW359" s="32" t="str">
        <f t="shared" si="570"/>
        <v>…</v>
      </c>
      <c r="BX359" s="32" t="str">
        <f t="shared" si="570"/>
        <v>new heating boilers - Investment</v>
      </c>
      <c r="BY359" s="32" t="str">
        <f t="shared" si="570"/>
        <v>…-new heating boilers - Investment</v>
      </c>
      <c r="BZ359" s="32">
        <f t="shared" si="522"/>
        <v>0</v>
      </c>
      <c r="CA359" s="32">
        <f t="shared" si="523"/>
        <v>0</v>
      </c>
    </row>
    <row r="360" spans="69:79" x14ac:dyDescent="0.25">
      <c r="BQ360" s="32">
        <f t="shared" si="518"/>
        <v>7</v>
      </c>
      <c r="BR360" s="32">
        <f t="shared" si="519"/>
        <v>51</v>
      </c>
      <c r="BS360" s="32" t="str">
        <f t="shared" ca="1" si="520"/>
        <v>DK</v>
      </c>
      <c r="BT360" s="32" t="str">
        <f t="shared" ref="BT360:BY360" si="571">BT309</f>
        <v>&gt;20%</v>
      </c>
      <c r="BU360" s="32" t="str">
        <f t="shared" si="571"/>
        <v>DSO</v>
      </c>
      <c r="BV360" s="32" t="str">
        <f t="shared" si="571"/>
        <v>…</v>
      </c>
      <c r="BW360" s="32" t="str">
        <f t="shared" si="571"/>
        <v>…</v>
      </c>
      <c r="BX360" s="32" t="str">
        <f t="shared" si="571"/>
        <v>new heating boilers - Investment</v>
      </c>
      <c r="BY360" s="32" t="str">
        <f t="shared" si="571"/>
        <v>…-new heating boilers - Investment</v>
      </c>
      <c r="BZ360" s="32">
        <f t="shared" si="522"/>
        <v>0</v>
      </c>
      <c r="CA360" s="32">
        <f t="shared" si="523"/>
        <v>0</v>
      </c>
    </row>
    <row r="361" spans="69:79" x14ac:dyDescent="0.25">
      <c r="BQ361" s="32">
        <f t="shared" si="518"/>
        <v>8</v>
      </c>
      <c r="BR361" s="32">
        <f t="shared" si="519"/>
        <v>1</v>
      </c>
      <c r="BS361" s="32" t="str">
        <f t="shared" ca="1" si="520"/>
        <v>EE</v>
      </c>
      <c r="BT361" s="32" t="str">
        <f t="shared" ref="BT361:BY361" si="572">BT310</f>
        <v>&lt;5%</v>
      </c>
      <c r="BU361" s="32" t="str">
        <f t="shared" si="572"/>
        <v>TSO</v>
      </c>
      <c r="BV361" s="32" t="str">
        <f t="shared" si="572"/>
        <v>Storage</v>
      </c>
      <c r="BW361" s="32" t="str">
        <f t="shared" si="572"/>
        <v>Porous storage</v>
      </c>
      <c r="BX361" s="32" t="str">
        <f t="shared" si="572"/>
        <v>Desulfurization and Drying - Investment</v>
      </c>
      <c r="BY361" s="32" t="str">
        <f t="shared" si="572"/>
        <v>Porous storage-Desulfurization and Drying - Investment</v>
      </c>
      <c r="BZ361" s="32">
        <f t="shared" si="522"/>
        <v>0</v>
      </c>
      <c r="CA361" s="32">
        <f t="shared" si="523"/>
        <v>0</v>
      </c>
    </row>
    <row r="362" spans="69:79" x14ac:dyDescent="0.25">
      <c r="BQ362" s="32">
        <f t="shared" ref="BQ362:BQ425" si="573">IF(BR362=1,BQ361+1,BQ361)</f>
        <v>8</v>
      </c>
      <c r="BR362" s="32">
        <f t="shared" ref="BR362:BR425" si="574">IF(BR361=MAX($A$4:$A$54),1,BR361+1)</f>
        <v>2</v>
      </c>
      <c r="BS362" s="32" t="str">
        <f t="shared" ref="BS362:BS425" ca="1" si="575">OFFSET($AK$3,0,BQ362-1)</f>
        <v>EE</v>
      </c>
      <c r="BT362" s="32" t="str">
        <f t="shared" ref="BT362:BY362" si="576">BT311</f>
        <v>&lt;5%</v>
      </c>
      <c r="BU362" s="32" t="str">
        <f t="shared" si="576"/>
        <v>TSO</v>
      </c>
      <c r="BV362" s="32" t="str">
        <f t="shared" si="576"/>
        <v>Industrie</v>
      </c>
      <c r="BW362" s="32" t="str">
        <f t="shared" si="576"/>
        <v>50% Chemical industry (material use), glass</v>
      </c>
      <c r="BX362" s="32" t="str">
        <f t="shared" si="576"/>
        <v>Membrane for deblending - Investment</v>
      </c>
      <c r="BY362" s="32" t="str">
        <f t="shared" si="576"/>
        <v>50% Chemical industry (material use), glass-Membrane for deblending - Investment</v>
      </c>
      <c r="BZ362" s="32">
        <f t="shared" si="522"/>
        <v>4.4358632163046183E-3</v>
      </c>
      <c r="CA362" s="32">
        <f t="shared" si="523"/>
        <v>4.0757429063195301E-3</v>
      </c>
    </row>
    <row r="363" spans="69:79" x14ac:dyDescent="0.25">
      <c r="BQ363" s="32">
        <f t="shared" si="573"/>
        <v>8</v>
      </c>
      <c r="BR363" s="32">
        <f t="shared" si="574"/>
        <v>3</v>
      </c>
      <c r="BS363" s="32" t="str">
        <f t="shared" ca="1" si="575"/>
        <v>EE</v>
      </c>
      <c r="BT363" s="32" t="str">
        <f t="shared" ref="BT363:BY363" si="577">BT312</f>
        <v>&lt;5%</v>
      </c>
      <c r="BU363" s="32" t="str">
        <f t="shared" si="577"/>
        <v>TSO</v>
      </c>
      <c r="BV363" s="32" t="str">
        <f t="shared" si="577"/>
        <v>Industrie</v>
      </c>
      <c r="BW363" s="32" t="str">
        <f t="shared" si="577"/>
        <v>50% Chemical industry (material use), glass</v>
      </c>
      <c r="BX363" s="32" t="str">
        <f t="shared" si="577"/>
        <v>Membrane for deblending - electr. demand</v>
      </c>
      <c r="BY363" s="32" t="str">
        <f t="shared" si="577"/>
        <v>50% Chemical industry (material use), glass-Membrane for deblending - electr. demand</v>
      </c>
      <c r="BZ363" s="32">
        <f t="shared" si="522"/>
        <v>3.8858161774828454E-2</v>
      </c>
      <c r="CA363" s="32">
        <f t="shared" si="523"/>
        <v>3.7982455169530936E-2</v>
      </c>
    </row>
    <row r="364" spans="69:79" x14ac:dyDescent="0.25">
      <c r="BQ364" s="32">
        <f t="shared" si="573"/>
        <v>8</v>
      </c>
      <c r="BR364" s="32">
        <f t="shared" si="574"/>
        <v>4</v>
      </c>
      <c r="BS364" s="32" t="str">
        <f t="shared" ca="1" si="575"/>
        <v>EE</v>
      </c>
      <c r="BT364" s="32" t="str">
        <f t="shared" ref="BT364:BY364" si="578">BT313</f>
        <v>&lt;5%</v>
      </c>
      <c r="BU364" s="32" t="str">
        <f t="shared" si="578"/>
        <v>TSO</v>
      </c>
      <c r="BV364" s="32" t="str">
        <f t="shared" si="578"/>
        <v>Industrie</v>
      </c>
      <c r="BW364" s="32" t="str">
        <f t="shared" si="578"/>
        <v>50% Chemical industry (material use), glass</v>
      </c>
      <c r="BX364" s="32" t="str">
        <f t="shared" si="578"/>
        <v>Membrane for deblending - H2. use</v>
      </c>
      <c r="BY364" s="32" t="str">
        <f t="shared" si="578"/>
        <v>50% Chemical industry (material use), glass-Membrane for deblending - H2. use</v>
      </c>
      <c r="BZ364" s="32">
        <f t="shared" si="522"/>
        <v>3.8858161774828454E-2</v>
      </c>
      <c r="CA364" s="32">
        <f t="shared" si="523"/>
        <v>2.137673936268069E-2</v>
      </c>
    </row>
    <row r="365" spans="69:79" x14ac:dyDescent="0.25">
      <c r="BQ365" s="32">
        <f t="shared" si="573"/>
        <v>8</v>
      </c>
      <c r="BR365" s="32">
        <f t="shared" si="574"/>
        <v>5</v>
      </c>
      <c r="BS365" s="32" t="str">
        <f t="shared" ca="1" si="575"/>
        <v>EE</v>
      </c>
      <c r="BT365" s="32" t="str">
        <f t="shared" ref="BT365:BY365" si="579">BT314</f>
        <v>&lt;5%</v>
      </c>
      <c r="BU365" s="32" t="str">
        <f t="shared" si="579"/>
        <v>DSO</v>
      </c>
      <c r="BV365" s="32" t="str">
        <f t="shared" si="579"/>
        <v>Industrie</v>
      </c>
      <c r="BW365" s="32" t="str">
        <f t="shared" si="579"/>
        <v>50% Chemical industry (material use), glass</v>
      </c>
      <c r="BX365" s="32" t="str">
        <f t="shared" si="579"/>
        <v>Membrane for deblending - Investment</v>
      </c>
      <c r="BY365" s="32" t="str">
        <f t="shared" si="579"/>
        <v>50% Chemical industry (material use), glass-Membrane for deblending - Investment</v>
      </c>
      <c r="BZ365" s="32">
        <f t="shared" si="522"/>
        <v>4.4358632163046183E-3</v>
      </c>
      <c r="CA365" s="32">
        <f t="shared" si="523"/>
        <v>4.0757429063195301E-3</v>
      </c>
    </row>
    <row r="366" spans="69:79" x14ac:dyDescent="0.25">
      <c r="BQ366" s="32">
        <f t="shared" si="573"/>
        <v>8</v>
      </c>
      <c r="BR366" s="32">
        <f t="shared" si="574"/>
        <v>6</v>
      </c>
      <c r="BS366" s="32" t="str">
        <f t="shared" ca="1" si="575"/>
        <v>EE</v>
      </c>
      <c r="BT366" s="32" t="str">
        <f t="shared" ref="BT366:BY366" si="580">BT315</f>
        <v>&lt;5%</v>
      </c>
      <c r="BU366" s="32" t="str">
        <f t="shared" si="580"/>
        <v>DSO</v>
      </c>
      <c r="BV366" s="32" t="str">
        <f t="shared" si="580"/>
        <v>Industrie</v>
      </c>
      <c r="BW366" s="32" t="str">
        <f t="shared" si="580"/>
        <v>50% Chemical industry (material use), glass</v>
      </c>
      <c r="BX366" s="32" t="str">
        <f t="shared" si="580"/>
        <v>Membrane for deblending - electr. demand</v>
      </c>
      <c r="BY366" s="32" t="str">
        <f t="shared" si="580"/>
        <v>50% Chemical industry (material use), glass-Membrane for deblending - electr. demand</v>
      </c>
      <c r="BZ366" s="32">
        <f t="shared" si="522"/>
        <v>3.8858161774828454E-2</v>
      </c>
      <c r="CA366" s="32">
        <f t="shared" si="523"/>
        <v>3.7982455169530936E-2</v>
      </c>
    </row>
    <row r="367" spans="69:79" x14ac:dyDescent="0.25">
      <c r="BQ367" s="32">
        <f t="shared" si="573"/>
        <v>8</v>
      </c>
      <c r="BR367" s="32">
        <f t="shared" si="574"/>
        <v>7</v>
      </c>
      <c r="BS367" s="32" t="str">
        <f t="shared" ca="1" si="575"/>
        <v>EE</v>
      </c>
      <c r="BT367" s="32" t="str">
        <f t="shared" ref="BT367:BY367" si="581">BT316</f>
        <v>&lt;5%</v>
      </c>
      <c r="BU367" s="32" t="str">
        <f t="shared" si="581"/>
        <v>DSO</v>
      </c>
      <c r="BV367" s="32" t="str">
        <f t="shared" si="581"/>
        <v>Industrie</v>
      </c>
      <c r="BW367" s="32" t="str">
        <f t="shared" si="581"/>
        <v>50% Chemical industry (material use), glass</v>
      </c>
      <c r="BX367" s="32" t="str">
        <f t="shared" si="581"/>
        <v>Membrane for deblending - H2. use</v>
      </c>
      <c r="BY367" s="32" t="str">
        <f t="shared" si="581"/>
        <v>50% Chemical industry (material use), glass-Membrane for deblending - H2. use</v>
      </c>
      <c r="BZ367" s="32">
        <f t="shared" si="522"/>
        <v>3.8858161774828454E-2</v>
      </c>
      <c r="CA367" s="32">
        <f t="shared" si="523"/>
        <v>2.137673936268069E-2</v>
      </c>
    </row>
    <row r="368" spans="69:79" x14ac:dyDescent="0.25">
      <c r="BQ368" s="32">
        <f t="shared" si="573"/>
        <v>8</v>
      </c>
      <c r="BR368" s="32">
        <f t="shared" si="574"/>
        <v>8</v>
      </c>
      <c r="BS368" s="32" t="str">
        <f t="shared" ca="1" si="575"/>
        <v>EE</v>
      </c>
      <c r="BT368" s="32" t="str">
        <f t="shared" ref="BT368:BY368" si="582">BT317</f>
        <v>from 5 to 10%</v>
      </c>
      <c r="BU368" s="32" t="str">
        <f t="shared" si="582"/>
        <v>TSO</v>
      </c>
      <c r="BV368" s="32" t="str">
        <f t="shared" si="582"/>
        <v>End-use</v>
      </c>
      <c r="BW368" s="32" t="str">
        <f t="shared" si="582"/>
        <v xml:space="preserve">Gas turbine for power generation (old stock) </v>
      </c>
      <c r="BX368" s="32" t="str">
        <f t="shared" si="582"/>
        <v>Membrane for deblending - Investment</v>
      </c>
      <c r="BY368" s="32" t="str">
        <f t="shared" si="582"/>
        <v>Gas turbine for power generation (old stock) -Membrane for deblending - Investment</v>
      </c>
      <c r="BZ368" s="32">
        <f t="shared" si="522"/>
        <v>0.38885387479973327</v>
      </c>
      <c r="CA368" s="32">
        <f t="shared" si="523"/>
        <v>0.6020460473730066</v>
      </c>
    </row>
    <row r="369" spans="69:79" x14ac:dyDescent="0.25">
      <c r="BQ369" s="32">
        <f t="shared" si="573"/>
        <v>8</v>
      </c>
      <c r="BR369" s="32">
        <f t="shared" si="574"/>
        <v>9</v>
      </c>
      <c r="BS369" s="32" t="str">
        <f t="shared" ca="1" si="575"/>
        <v>EE</v>
      </c>
      <c r="BT369" s="32" t="str">
        <f t="shared" ref="BT369:BY369" si="583">BT318</f>
        <v>from 5 to 10%</v>
      </c>
      <c r="BU369" s="32" t="str">
        <f t="shared" si="583"/>
        <v>TSO</v>
      </c>
      <c r="BV369" s="32" t="str">
        <f t="shared" si="583"/>
        <v>End-use</v>
      </c>
      <c r="BW369" s="32" t="str">
        <f t="shared" si="583"/>
        <v xml:space="preserve">Gas turbine for power generation (old stock) </v>
      </c>
      <c r="BX369" s="32" t="str">
        <f t="shared" si="583"/>
        <v>Membrane for deblending - electr. demand</v>
      </c>
      <c r="BY369" s="32" t="str">
        <f t="shared" si="583"/>
        <v>Gas turbine for power generation (old stock) -Membrane for deblending - electr. demand</v>
      </c>
      <c r="BZ369" s="32">
        <f t="shared" si="522"/>
        <v>4.8017464802045613E-2</v>
      </c>
      <c r="CA369" s="32">
        <f t="shared" si="523"/>
        <v>4.6935344362575133E-2</v>
      </c>
    </row>
    <row r="370" spans="69:79" x14ac:dyDescent="0.25">
      <c r="BQ370" s="32">
        <f t="shared" si="573"/>
        <v>8</v>
      </c>
      <c r="BR370" s="32">
        <f t="shared" si="574"/>
        <v>10</v>
      </c>
      <c r="BS370" s="32" t="str">
        <f t="shared" ca="1" si="575"/>
        <v>EE</v>
      </c>
      <c r="BT370" s="32" t="str">
        <f t="shared" ref="BT370:BY370" si="584">BT319</f>
        <v>from 5 to 10%</v>
      </c>
      <c r="BU370" s="32" t="str">
        <f t="shared" si="584"/>
        <v>TSO</v>
      </c>
      <c r="BV370" s="32" t="str">
        <f t="shared" si="584"/>
        <v>End-use</v>
      </c>
      <c r="BW370" s="32" t="str">
        <f t="shared" si="584"/>
        <v xml:space="preserve">Gas turbine for power generation (old stock) </v>
      </c>
      <c r="BX370" s="32" t="str">
        <f t="shared" si="584"/>
        <v>Membrane for deblending - H2. use</v>
      </c>
      <c r="BY370" s="32" t="str">
        <f t="shared" si="584"/>
        <v>Gas turbine for power generation (old stock) -Membrane for deblending - H2. use</v>
      </c>
      <c r="BZ370" s="32">
        <f t="shared" si="522"/>
        <v>4.8017464802045613E-2</v>
      </c>
      <c r="CA370" s="32">
        <f t="shared" si="523"/>
        <v>5.2830951493693219E-2</v>
      </c>
    </row>
    <row r="371" spans="69:79" x14ac:dyDescent="0.25">
      <c r="BQ371" s="32">
        <f t="shared" si="573"/>
        <v>8</v>
      </c>
      <c r="BR371" s="32">
        <f t="shared" si="574"/>
        <v>11</v>
      </c>
      <c r="BS371" s="32" t="str">
        <f t="shared" ca="1" si="575"/>
        <v>EE</v>
      </c>
      <c r="BT371" s="32" t="str">
        <f t="shared" ref="BT371:BY371" si="585">BT320</f>
        <v>from 5 to 10%</v>
      </c>
      <c r="BU371" s="32" t="str">
        <f t="shared" si="585"/>
        <v>TSO</v>
      </c>
      <c r="BV371" s="32" t="str">
        <f t="shared" si="585"/>
        <v>Transmission</v>
      </c>
      <c r="BW371" s="32" t="str">
        <f t="shared" si="585"/>
        <v>Gas turbine for gas grid  - inkl. transit</v>
      </c>
      <c r="BX371" s="32" t="str">
        <f t="shared" si="585"/>
        <v>Membrane for deblending - Investment</v>
      </c>
      <c r="BY371" s="32" t="str">
        <f t="shared" si="585"/>
        <v>Gas turbine for gas grid  - inkl. transit-Membrane for deblending - Investment</v>
      </c>
      <c r="BZ371" s="32">
        <f t="shared" si="522"/>
        <v>1.5271521911347993E-2</v>
      </c>
      <c r="CA371" s="32">
        <f t="shared" si="523"/>
        <v>5.7985271013646179E-2</v>
      </c>
    </row>
    <row r="372" spans="69:79" x14ac:dyDescent="0.25">
      <c r="BQ372" s="32">
        <f t="shared" si="573"/>
        <v>8</v>
      </c>
      <c r="BR372" s="32">
        <f t="shared" si="574"/>
        <v>12</v>
      </c>
      <c r="BS372" s="32" t="str">
        <f t="shared" ca="1" si="575"/>
        <v>EE</v>
      </c>
      <c r="BT372" s="32" t="str">
        <f t="shared" ref="BT372:BY372" si="586">BT321</f>
        <v>from 5 to 10%</v>
      </c>
      <c r="BU372" s="32" t="str">
        <f t="shared" si="586"/>
        <v>TSO</v>
      </c>
      <c r="BV372" s="32" t="str">
        <f t="shared" si="586"/>
        <v>Transmission</v>
      </c>
      <c r="BW372" s="32" t="str">
        <f t="shared" si="586"/>
        <v>Gas turbine for gas grid  - inkl. transit</v>
      </c>
      <c r="BX372" s="32" t="str">
        <f t="shared" si="586"/>
        <v>Membrane for deblending - electr. demand</v>
      </c>
      <c r="BY372" s="32" t="str">
        <f t="shared" si="586"/>
        <v>Gas turbine for gas grid  - inkl. transit-Membrane for deblending - electr. demand</v>
      </c>
      <c r="BZ372" s="32">
        <f t="shared" si="522"/>
        <v>9.2415021866336482E-3</v>
      </c>
      <c r="CA372" s="32">
        <f t="shared" si="523"/>
        <v>9.3822357224707074E-3</v>
      </c>
    </row>
    <row r="373" spans="69:79" x14ac:dyDescent="0.25">
      <c r="BQ373" s="32">
        <f t="shared" si="573"/>
        <v>8</v>
      </c>
      <c r="BR373" s="32">
        <f t="shared" si="574"/>
        <v>13</v>
      </c>
      <c r="BS373" s="32" t="str">
        <f t="shared" ca="1" si="575"/>
        <v>EE</v>
      </c>
      <c r="BT373" s="32" t="str">
        <f t="shared" ref="BT373:BY373" si="587">BT322</f>
        <v>from 5 to 10%</v>
      </c>
      <c r="BU373" s="32" t="str">
        <f t="shared" si="587"/>
        <v>TSO</v>
      </c>
      <c r="BV373" s="32" t="str">
        <f t="shared" si="587"/>
        <v>Transmission</v>
      </c>
      <c r="BW373" s="32" t="str">
        <f t="shared" si="587"/>
        <v>Gas turbine for gas grid  - inkl. transit</v>
      </c>
      <c r="BX373" s="32" t="str">
        <f t="shared" si="587"/>
        <v>Membrane for deblending - H2. use</v>
      </c>
      <c r="BY373" s="32" t="str">
        <f t="shared" si="587"/>
        <v>Gas turbine for gas grid  - inkl. transit-Membrane for deblending - H2. use</v>
      </c>
      <c r="BZ373" s="32">
        <f t="shared" si="522"/>
        <v>9.2415021866336482E-3</v>
      </c>
      <c r="CA373" s="32">
        <f t="shared" si="523"/>
        <v>1.0167911941283966E-2</v>
      </c>
    </row>
    <row r="374" spans="69:79" x14ac:dyDescent="0.25">
      <c r="BQ374" s="32">
        <f t="shared" si="573"/>
        <v>8</v>
      </c>
      <c r="BR374" s="32">
        <f t="shared" si="574"/>
        <v>14</v>
      </c>
      <c r="BS374" s="32" t="str">
        <f t="shared" ca="1" si="575"/>
        <v>EE</v>
      </c>
      <c r="BT374" s="32" t="str">
        <f t="shared" ref="BT374:BY374" si="588">BT323</f>
        <v>from 5 to 10%</v>
      </c>
      <c r="BU374" s="32" t="str">
        <f t="shared" si="588"/>
        <v>TSO</v>
      </c>
      <c r="BV374" s="32" t="str">
        <f t="shared" si="588"/>
        <v>Storage</v>
      </c>
      <c r="BW374" s="32" t="str">
        <f t="shared" si="588"/>
        <v>Gas turbine for storage (cavern + porous)</v>
      </c>
      <c r="BX374" s="32" t="str">
        <f t="shared" si="588"/>
        <v>Membrane for deblending - Investment</v>
      </c>
      <c r="BY374" s="32" t="str">
        <f t="shared" si="588"/>
        <v>Gas turbine for storage (cavern + porous)-Membrane for deblending - Investment</v>
      </c>
      <c r="BZ374" s="32">
        <f t="shared" si="522"/>
        <v>0</v>
      </c>
      <c r="CA374" s="32">
        <f t="shared" si="523"/>
        <v>0</v>
      </c>
    </row>
    <row r="375" spans="69:79" x14ac:dyDescent="0.25">
      <c r="BQ375" s="32">
        <f t="shared" si="573"/>
        <v>8</v>
      </c>
      <c r="BR375" s="32">
        <f t="shared" si="574"/>
        <v>15</v>
      </c>
      <c r="BS375" s="32" t="str">
        <f t="shared" ca="1" si="575"/>
        <v>EE</v>
      </c>
      <c r="BT375" s="32" t="str">
        <f t="shared" ref="BT375:BY375" si="589">BT324</f>
        <v>from 5 to 10%</v>
      </c>
      <c r="BU375" s="32" t="str">
        <f t="shared" si="589"/>
        <v>TSO</v>
      </c>
      <c r="BV375" s="32" t="str">
        <f t="shared" si="589"/>
        <v>Storage</v>
      </c>
      <c r="BW375" s="32" t="str">
        <f t="shared" si="589"/>
        <v>Gas turbine for storage (cavern + porous)</v>
      </c>
      <c r="BX375" s="32" t="str">
        <f t="shared" si="589"/>
        <v>Membrane for deblending - electr. demand</v>
      </c>
      <c r="BY375" s="32" t="str">
        <f t="shared" si="589"/>
        <v>Gas turbine for storage (cavern + porous)-Membrane for deblending - electr. demand</v>
      </c>
      <c r="BZ375" s="32">
        <f t="shared" si="522"/>
        <v>0</v>
      </c>
      <c r="CA375" s="32">
        <f t="shared" si="523"/>
        <v>0</v>
      </c>
    </row>
    <row r="376" spans="69:79" x14ac:dyDescent="0.25">
      <c r="BQ376" s="32">
        <f t="shared" si="573"/>
        <v>8</v>
      </c>
      <c r="BR376" s="32">
        <f t="shared" si="574"/>
        <v>16</v>
      </c>
      <c r="BS376" s="32" t="str">
        <f t="shared" ca="1" si="575"/>
        <v>EE</v>
      </c>
      <c r="BT376" s="32" t="str">
        <f t="shared" ref="BT376:BY376" si="590">BT325</f>
        <v>from 5 to 10%</v>
      </c>
      <c r="BU376" s="32" t="str">
        <f t="shared" si="590"/>
        <v>TSO</v>
      </c>
      <c r="BV376" s="32" t="str">
        <f t="shared" si="590"/>
        <v>Storage</v>
      </c>
      <c r="BW376" s="32" t="str">
        <f t="shared" si="590"/>
        <v>Gas turbine for storage (cavern + porous)</v>
      </c>
      <c r="BX376" s="32" t="str">
        <f t="shared" si="590"/>
        <v>Membrane for deblending - H2. use</v>
      </c>
      <c r="BY376" s="32" t="str">
        <f t="shared" si="590"/>
        <v>Gas turbine for storage (cavern + porous)-Membrane for deblending - H2. use</v>
      </c>
      <c r="BZ376" s="32">
        <f t="shared" ref="BZ376:BZ439" si="591">INDEX($I$4:$AI$54,$BR376,$BQ376)</f>
        <v>0</v>
      </c>
      <c r="CA376" s="32">
        <f t="shared" ref="CA376:CA439" si="592">INDEX($AK$4:$BK$54,$BR376,$BQ376)</f>
        <v>0</v>
      </c>
    </row>
    <row r="377" spans="69:79" x14ac:dyDescent="0.25">
      <c r="BQ377" s="32">
        <f t="shared" si="573"/>
        <v>8</v>
      </c>
      <c r="BR377" s="32">
        <f t="shared" si="574"/>
        <v>17</v>
      </c>
      <c r="BS377" s="32" t="str">
        <f t="shared" ca="1" si="575"/>
        <v>EE</v>
      </c>
      <c r="BT377" s="32" t="str">
        <f t="shared" ref="BT377:BY377" si="593">BT326</f>
        <v>from 5 to 10%</v>
      </c>
      <c r="BU377" s="32" t="str">
        <f t="shared" si="593"/>
        <v>TSO</v>
      </c>
      <c r="BV377" s="32" t="str">
        <f t="shared" si="593"/>
        <v>Industrie</v>
      </c>
      <c r="BW377" s="32" t="str">
        <f t="shared" si="593"/>
        <v>50% industrial high temperature application (&gt;500°C without glass)</v>
      </c>
      <c r="BX377" s="32" t="str">
        <f t="shared" si="593"/>
        <v>Calorific value adjustment - Investment</v>
      </c>
      <c r="BY377" s="32" t="str">
        <f t="shared" si="593"/>
        <v>50% industrial high temperature application (&gt;500°C without glass)-Calorific value adjustment - Investment</v>
      </c>
      <c r="BZ377" s="32">
        <f t="shared" si="591"/>
        <v>1.2016701127510193E-2</v>
      </c>
      <c r="CA377" s="32">
        <f t="shared" si="592"/>
        <v>6.5304613850302187E-2</v>
      </c>
    </row>
    <row r="378" spans="69:79" x14ac:dyDescent="0.25">
      <c r="BQ378" s="32">
        <f t="shared" si="573"/>
        <v>8</v>
      </c>
      <c r="BR378" s="32">
        <f t="shared" si="574"/>
        <v>18</v>
      </c>
      <c r="BS378" s="32" t="str">
        <f t="shared" ca="1" si="575"/>
        <v>EE</v>
      </c>
      <c r="BT378" s="32" t="str">
        <f t="shared" ref="BT378:BY378" si="594">BT327</f>
        <v>from 5 to 10%</v>
      </c>
      <c r="BU378" s="32" t="str">
        <f t="shared" si="594"/>
        <v>TSO</v>
      </c>
      <c r="BV378" s="32" t="str">
        <f t="shared" si="594"/>
        <v>Industrie</v>
      </c>
      <c r="BW378" s="32" t="str">
        <f t="shared" si="594"/>
        <v>50% industrial high temperature application (&gt;500°C without glass)</v>
      </c>
      <c r="BX378" s="32" t="str">
        <f t="shared" si="594"/>
        <v xml:space="preserve">Calorific value adjustment - LPG demand </v>
      </c>
      <c r="BY378" s="32" t="str">
        <f t="shared" si="594"/>
        <v xml:space="preserve">50% industrial high temperature application (&gt;500°C without glass)-Calorific value adjustment - LPG demand </v>
      </c>
      <c r="BZ378" s="32">
        <f t="shared" si="591"/>
        <v>0.10526630187698929</v>
      </c>
      <c r="CA378" s="32">
        <f t="shared" si="592"/>
        <v>0.55482655956820748</v>
      </c>
    </row>
    <row r="379" spans="69:79" x14ac:dyDescent="0.25">
      <c r="BQ379" s="32">
        <f t="shared" si="573"/>
        <v>8</v>
      </c>
      <c r="BR379" s="32">
        <f t="shared" si="574"/>
        <v>19</v>
      </c>
      <c r="BS379" s="32" t="str">
        <f t="shared" ca="1" si="575"/>
        <v>EE</v>
      </c>
      <c r="BT379" s="32" t="str">
        <f t="shared" ref="BT379:BY379" si="595">BT328</f>
        <v>from 5 to 10%</v>
      </c>
      <c r="BU379" s="32" t="str">
        <f t="shared" si="595"/>
        <v>TSO</v>
      </c>
      <c r="BV379" s="32" t="str">
        <f t="shared" si="595"/>
        <v>Transmission</v>
      </c>
      <c r="BW379" s="32" t="str">
        <f t="shared" si="595"/>
        <v>Instalation of higher gas turbine capacities for compressors - inkl. transit and storage</v>
      </c>
      <c r="BX379" s="32" t="str">
        <f t="shared" si="595"/>
        <v>Investment +30% of excisting capacity</v>
      </c>
      <c r="BY379" s="32" t="str">
        <f t="shared" si="595"/>
        <v>Instalation of higher gas turbine capacities for compressors - inkl. transit and storage-Investment +30% of excisting capacity</v>
      </c>
      <c r="BZ379" s="32">
        <f t="shared" si="591"/>
        <v>1.5118806692234513E-3</v>
      </c>
      <c r="CA379" s="32">
        <f t="shared" si="592"/>
        <v>0.23137071861282593</v>
      </c>
    </row>
    <row r="380" spans="69:79" x14ac:dyDescent="0.25">
      <c r="BQ380" s="32">
        <f t="shared" si="573"/>
        <v>8</v>
      </c>
      <c r="BR380" s="32">
        <f t="shared" si="574"/>
        <v>20</v>
      </c>
      <c r="BS380" s="32" t="str">
        <f t="shared" ca="1" si="575"/>
        <v>EE</v>
      </c>
      <c r="BT380" s="32" t="str">
        <f t="shared" ref="BT380:BY380" si="596">BT329</f>
        <v>from 5 to 10%</v>
      </c>
      <c r="BU380" s="32" t="str">
        <f t="shared" si="596"/>
        <v>TSO</v>
      </c>
      <c r="BV380" s="32" t="str">
        <f t="shared" si="596"/>
        <v>Transmission</v>
      </c>
      <c r="BW380" s="32" t="str">
        <f t="shared" si="596"/>
        <v>Instalation of higher gas turbine capacities for compressors - inkl. transit and storage</v>
      </c>
      <c r="BX380" s="32" t="str">
        <f t="shared" si="596"/>
        <v>Gas demand +30% of excisting transport losses</v>
      </c>
      <c r="BY380" s="32" t="str">
        <f t="shared" si="596"/>
        <v>Instalation of higher gas turbine capacities for compressors - inkl. transit and storage-Gas demand +30% of excisting transport losses</v>
      </c>
      <c r="BZ380" s="32">
        <f t="shared" si="591"/>
        <v>2.7724506559900944E-3</v>
      </c>
      <c r="CA380" s="32">
        <f t="shared" si="592"/>
        <v>7.7697617542696079E-2</v>
      </c>
    </row>
    <row r="381" spans="69:79" x14ac:dyDescent="0.25">
      <c r="BQ381" s="32">
        <f t="shared" si="573"/>
        <v>8</v>
      </c>
      <c r="BR381" s="32">
        <f t="shared" si="574"/>
        <v>21</v>
      </c>
      <c r="BS381" s="32" t="str">
        <f t="shared" ca="1" si="575"/>
        <v>EE</v>
      </c>
      <c r="BT381" s="32" t="str">
        <f t="shared" ref="BT381:BY381" si="597">BT330</f>
        <v>from 5 to 10%</v>
      </c>
      <c r="BU381" s="32" t="str">
        <f t="shared" si="597"/>
        <v>TSO</v>
      </c>
      <c r="BV381" s="32" t="str">
        <f t="shared" si="597"/>
        <v>Storage</v>
      </c>
      <c r="BW381" s="32" t="str">
        <f t="shared" si="597"/>
        <v>Gas pressure regulator storage withdrawal</v>
      </c>
      <c r="BX381" s="32" t="str">
        <f t="shared" si="597"/>
        <v xml:space="preserve">  +3% less energy required</v>
      </c>
      <c r="BY381" s="32" t="str">
        <f t="shared" si="597"/>
        <v>Gas pressure regulator storage withdrawal-  +3% less energy required</v>
      </c>
      <c r="BZ381" s="32">
        <f t="shared" si="591"/>
        <v>0</v>
      </c>
      <c r="CA381" s="32">
        <f t="shared" si="592"/>
        <v>0</v>
      </c>
    </row>
    <row r="382" spans="69:79" x14ac:dyDescent="0.25">
      <c r="BQ382" s="32">
        <f t="shared" si="573"/>
        <v>8</v>
      </c>
      <c r="BR382" s="32">
        <f t="shared" si="574"/>
        <v>22</v>
      </c>
      <c r="BS382" s="32" t="str">
        <f t="shared" ca="1" si="575"/>
        <v>EE</v>
      </c>
      <c r="BT382" s="32" t="str">
        <f t="shared" ref="BT382:BY382" si="598">BT331</f>
        <v>from 5 to 10%</v>
      </c>
      <c r="BU382" s="32" t="str">
        <f t="shared" si="598"/>
        <v>TSO</v>
      </c>
      <c r="BV382" s="32" t="str">
        <f t="shared" si="598"/>
        <v>Storage</v>
      </c>
      <c r="BW382" s="32" t="str">
        <f t="shared" si="598"/>
        <v>H2 losses by drying</v>
      </c>
      <c r="BX382" s="32" t="str">
        <f t="shared" si="598"/>
        <v xml:space="preserve">  5% of H2</v>
      </c>
      <c r="BY382" s="32" t="str">
        <f t="shared" si="598"/>
        <v>H2 losses by drying-  5% of H2</v>
      </c>
      <c r="BZ382" s="32">
        <f t="shared" si="591"/>
        <v>0</v>
      </c>
      <c r="CA382" s="32">
        <f t="shared" si="592"/>
        <v>0</v>
      </c>
    </row>
    <row r="383" spans="69:79" x14ac:dyDescent="0.25">
      <c r="BQ383" s="32">
        <f t="shared" si="573"/>
        <v>8</v>
      </c>
      <c r="BR383" s="32">
        <f t="shared" si="574"/>
        <v>23</v>
      </c>
      <c r="BS383" s="32" t="str">
        <f t="shared" ca="1" si="575"/>
        <v>EE</v>
      </c>
      <c r="BT383" s="32" t="str">
        <f t="shared" ref="BT383:BY383" si="599">BT332</f>
        <v>from 5 to 10%</v>
      </c>
      <c r="BU383" s="32" t="str">
        <f t="shared" si="599"/>
        <v>TSO</v>
      </c>
      <c r="BV383" s="32" t="str">
        <f t="shared" si="599"/>
        <v>Transmission</v>
      </c>
      <c r="BW383" s="32" t="str">
        <f t="shared" si="599"/>
        <v>Gas pressure regulator &gt;40 to 16bar</v>
      </c>
      <c r="BX383" s="32" t="str">
        <f t="shared" si="599"/>
        <v xml:space="preserve">  +3% less energy required</v>
      </c>
      <c r="BY383" s="32" t="str">
        <f t="shared" si="599"/>
        <v>Gas pressure regulator &gt;40 to 16bar-  +3% less energy required</v>
      </c>
      <c r="BZ383" s="32">
        <f t="shared" si="591"/>
        <v>8.4306202815804192E-5</v>
      </c>
      <c r="CA383" s="32">
        <f t="shared" si="592"/>
        <v>-2.3626718436653487E-3</v>
      </c>
    </row>
    <row r="384" spans="69:79" x14ac:dyDescent="0.25">
      <c r="BQ384" s="32">
        <f t="shared" si="573"/>
        <v>8</v>
      </c>
      <c r="BR384" s="32">
        <f t="shared" si="574"/>
        <v>24</v>
      </c>
      <c r="BS384" s="32" t="str">
        <f t="shared" ca="1" si="575"/>
        <v>EE</v>
      </c>
      <c r="BT384" s="32" t="str">
        <f t="shared" ref="BT384:BY384" si="600">BT333</f>
        <v>from 5 to 10%</v>
      </c>
      <c r="BU384" s="32" t="str">
        <f t="shared" si="600"/>
        <v>DSO</v>
      </c>
      <c r="BV384" s="32" t="str">
        <f t="shared" si="600"/>
        <v>Industrie</v>
      </c>
      <c r="BW384" s="32" t="str">
        <f t="shared" si="600"/>
        <v>50% industrial high temperature application (&gt;500°C without glass)</v>
      </c>
      <c r="BX384" s="32" t="str">
        <f t="shared" si="600"/>
        <v>Calorific value adjustment - Investment</v>
      </c>
      <c r="BY384" s="32" t="str">
        <f t="shared" si="600"/>
        <v>50% industrial high temperature application (&gt;500°C without glass)-Calorific value adjustment - Investment</v>
      </c>
      <c r="BZ384" s="32">
        <f t="shared" si="591"/>
        <v>1.2016701127510193E-2</v>
      </c>
      <c r="CA384" s="32">
        <f t="shared" si="592"/>
        <v>6.5304613850302187E-2</v>
      </c>
    </row>
    <row r="385" spans="69:79" x14ac:dyDescent="0.25">
      <c r="BQ385" s="32">
        <f t="shared" si="573"/>
        <v>8</v>
      </c>
      <c r="BR385" s="32">
        <f t="shared" si="574"/>
        <v>25</v>
      </c>
      <c r="BS385" s="32" t="str">
        <f t="shared" ca="1" si="575"/>
        <v>EE</v>
      </c>
      <c r="BT385" s="32" t="str">
        <f t="shared" ref="BT385:BY385" si="601">BT334</f>
        <v>from 5 to 10%</v>
      </c>
      <c r="BU385" s="32" t="str">
        <f t="shared" si="601"/>
        <v>DSO</v>
      </c>
      <c r="BV385" s="32" t="str">
        <f t="shared" si="601"/>
        <v>Industrie</v>
      </c>
      <c r="BW385" s="32" t="str">
        <f t="shared" si="601"/>
        <v>50% industrial high temperature application (&gt;500°C without glass)</v>
      </c>
      <c r="BX385" s="32" t="str">
        <f t="shared" si="601"/>
        <v xml:space="preserve">Calorific value adjustment - LPG demand </v>
      </c>
      <c r="BY385" s="32" t="str">
        <f t="shared" si="601"/>
        <v xml:space="preserve">50% industrial high temperature application (&gt;500°C without glass)-Calorific value adjustment - LPG demand </v>
      </c>
      <c r="BZ385" s="32">
        <f t="shared" si="591"/>
        <v>0.10526630187698929</v>
      </c>
      <c r="CA385" s="32">
        <f t="shared" si="592"/>
        <v>0.55482655956820748</v>
      </c>
    </row>
    <row r="386" spans="69:79" x14ac:dyDescent="0.25">
      <c r="BQ386" s="32">
        <f t="shared" si="573"/>
        <v>8</v>
      </c>
      <c r="BR386" s="32">
        <f t="shared" si="574"/>
        <v>26</v>
      </c>
      <c r="BS386" s="32" t="str">
        <f t="shared" ca="1" si="575"/>
        <v>EE</v>
      </c>
      <c r="BT386" s="32" t="str">
        <f t="shared" ref="BT386:BY386" si="602">BT335</f>
        <v>from 5 to 10%</v>
      </c>
      <c r="BU386" s="32" t="str">
        <f t="shared" si="602"/>
        <v>TSO</v>
      </c>
      <c r="BV386" s="32" t="str">
        <f t="shared" si="602"/>
        <v>Transmission</v>
      </c>
      <c r="BW386" s="32" t="str">
        <f t="shared" si="602"/>
        <v>gas chromatographs (GC)</v>
      </c>
      <c r="BX386" s="32" t="str">
        <f t="shared" si="602"/>
        <v>Adaptation - Exchange helium</v>
      </c>
      <c r="BY386" s="32" t="str">
        <f t="shared" si="602"/>
        <v>gas chromatographs (GC)-Adaptation - Exchange helium</v>
      </c>
      <c r="BZ386" s="32">
        <f t="shared" si="591"/>
        <v>1.3217532467532468E-2</v>
      </c>
      <c r="CA386" s="32">
        <f t="shared" si="592"/>
        <v>0.10436862853787056</v>
      </c>
    </row>
    <row r="387" spans="69:79" x14ac:dyDescent="0.25">
      <c r="BQ387" s="32">
        <f t="shared" si="573"/>
        <v>8</v>
      </c>
      <c r="BR387" s="32">
        <f t="shared" si="574"/>
        <v>27</v>
      </c>
      <c r="BS387" s="32" t="str">
        <f t="shared" ca="1" si="575"/>
        <v>EE</v>
      </c>
      <c r="BT387" s="32" t="str">
        <f t="shared" ref="BT387:BY387" si="603">BT336</f>
        <v>from 5 to 10%</v>
      </c>
      <c r="BU387" s="32" t="str">
        <f t="shared" si="603"/>
        <v>DSO</v>
      </c>
      <c r="BV387" s="32" t="str">
        <f t="shared" si="603"/>
        <v>Industrie</v>
      </c>
      <c r="BW387" s="32" t="str">
        <f t="shared" si="603"/>
        <v>Chemical industry (material use), glass</v>
      </c>
      <c r="BX387" s="32" t="str">
        <f t="shared" si="603"/>
        <v>Membrane for deblending - Investment</v>
      </c>
      <c r="BY387" s="32" t="str">
        <f t="shared" si="603"/>
        <v>Chemical industry (material use), glass-Membrane for deblending - Investment</v>
      </c>
      <c r="BZ387" s="32">
        <f t="shared" si="591"/>
        <v>8.8717264326092365E-3</v>
      </c>
      <c r="CA387" s="32">
        <f t="shared" si="592"/>
        <v>5.5842338966677419E-3</v>
      </c>
    </row>
    <row r="388" spans="69:79" x14ac:dyDescent="0.25">
      <c r="BQ388" s="32">
        <f t="shared" si="573"/>
        <v>8</v>
      </c>
      <c r="BR388" s="32">
        <f t="shared" si="574"/>
        <v>28</v>
      </c>
      <c r="BS388" s="32" t="str">
        <f t="shared" ca="1" si="575"/>
        <v>EE</v>
      </c>
      <c r="BT388" s="32" t="str">
        <f t="shared" ref="BT388:BY388" si="604">BT337</f>
        <v>from 5 to 10%</v>
      </c>
      <c r="BU388" s="32" t="str">
        <f t="shared" si="604"/>
        <v>DSO</v>
      </c>
      <c r="BV388" s="32" t="str">
        <f t="shared" si="604"/>
        <v>Industrie</v>
      </c>
      <c r="BW388" s="32" t="str">
        <f t="shared" si="604"/>
        <v>Chemical industry (material use), glass</v>
      </c>
      <c r="BX388" s="32" t="str">
        <f t="shared" si="604"/>
        <v>Membrane for deblending - H2. use</v>
      </c>
      <c r="BY388" s="32" t="str">
        <f t="shared" si="604"/>
        <v>Chemical industry (material use), glass-Membrane for deblending - H2. use</v>
      </c>
      <c r="BZ388" s="32">
        <f t="shared" si="591"/>
        <v>7.7716323549656907E-2</v>
      </c>
      <c r="CA388" s="32">
        <f t="shared" si="592"/>
        <v>4.275347872536138E-2</v>
      </c>
    </row>
    <row r="389" spans="69:79" x14ac:dyDescent="0.25">
      <c r="BQ389" s="32">
        <f t="shared" si="573"/>
        <v>8</v>
      </c>
      <c r="BR389" s="32">
        <f t="shared" si="574"/>
        <v>29</v>
      </c>
      <c r="BS389" s="32" t="str">
        <f t="shared" ca="1" si="575"/>
        <v>EE</v>
      </c>
      <c r="BT389" s="32" t="str">
        <f t="shared" ref="BT389:BY389" si="605">BT338</f>
        <v>from 10 to 20%</v>
      </c>
      <c r="BU389" s="32" t="str">
        <f t="shared" si="605"/>
        <v>TSO</v>
      </c>
      <c r="BV389" s="32" t="str">
        <f t="shared" si="605"/>
        <v>Transmission</v>
      </c>
      <c r="BW389" s="32" t="str">
        <f t="shared" si="605"/>
        <v>compresor gas grid</v>
      </c>
      <c r="BX389" s="32" t="str">
        <f t="shared" si="605"/>
        <v>Component exchange - 50% Investment</v>
      </c>
      <c r="BY389" s="32" t="str">
        <f t="shared" si="605"/>
        <v>compresor gas grid-Component exchange - 50% Investment</v>
      </c>
      <c r="BZ389" s="32">
        <f t="shared" si="591"/>
        <v>5.039602230744838E-3</v>
      </c>
      <c r="CA389" s="32">
        <f t="shared" si="592"/>
        <v>0.45478674371439354</v>
      </c>
    </row>
    <row r="390" spans="69:79" x14ac:dyDescent="0.25">
      <c r="BQ390" s="32">
        <f t="shared" si="573"/>
        <v>8</v>
      </c>
      <c r="BR390" s="32">
        <f t="shared" si="574"/>
        <v>30</v>
      </c>
      <c r="BS390" s="32" t="str">
        <f t="shared" ca="1" si="575"/>
        <v>EE</v>
      </c>
      <c r="BT390" s="32" t="str">
        <f t="shared" ref="BT390:BY390" si="606">BT339</f>
        <v>from 10 to 20%</v>
      </c>
      <c r="BU390" s="32" t="str">
        <f t="shared" si="606"/>
        <v>TSO</v>
      </c>
      <c r="BV390" s="32" t="str">
        <f t="shared" si="606"/>
        <v>Storage</v>
      </c>
      <c r="BW390" s="32" t="str">
        <f t="shared" si="606"/>
        <v>compresor storage (cavern + porous)</v>
      </c>
      <c r="BX390" s="32" t="str">
        <f t="shared" si="606"/>
        <v>Component exchange - 50% Investment</v>
      </c>
      <c r="BY390" s="32" t="str">
        <f t="shared" si="606"/>
        <v>compresor storage (cavern + porous)-Component exchange - 50% Investment</v>
      </c>
      <c r="BZ390" s="32">
        <f t="shared" si="591"/>
        <v>0</v>
      </c>
      <c r="CA390" s="32">
        <f t="shared" si="592"/>
        <v>0</v>
      </c>
    </row>
    <row r="391" spans="69:79" x14ac:dyDescent="0.25">
      <c r="BQ391" s="32">
        <f t="shared" si="573"/>
        <v>8</v>
      </c>
      <c r="BR391" s="32">
        <f t="shared" si="574"/>
        <v>31</v>
      </c>
      <c r="BS391" s="32" t="str">
        <f t="shared" ca="1" si="575"/>
        <v>EE</v>
      </c>
      <c r="BT391" s="32" t="str">
        <f t="shared" ref="BT391:BY391" si="607">BT340</f>
        <v>from 10 to 20%</v>
      </c>
      <c r="BU391" s="32" t="str">
        <f t="shared" si="607"/>
        <v>TSO</v>
      </c>
      <c r="BV391" s="32" t="str">
        <f t="shared" si="607"/>
        <v>Transmission</v>
      </c>
      <c r="BW391" s="32" t="str">
        <f t="shared" si="607"/>
        <v>Instalation of higher gas turbine capacities for compressors - inkl. transit and storage</v>
      </c>
      <c r="BX391" s="32" t="str">
        <f t="shared" si="607"/>
        <v>Investment +40% of excisting capacity</v>
      </c>
      <c r="BY391" s="32" t="str">
        <f t="shared" si="607"/>
        <v>Instalation of higher gas turbine capacities for compressors - inkl. transit and storage-Investment +40% of excisting capacity</v>
      </c>
      <c r="BZ391" s="32">
        <f t="shared" si="591"/>
        <v>2.0158408922979353E-3</v>
      </c>
      <c r="CA391" s="32">
        <f t="shared" si="592"/>
        <v>0.30849429148376795</v>
      </c>
    </row>
    <row r="392" spans="69:79" x14ac:dyDescent="0.25">
      <c r="BQ392" s="32">
        <f t="shared" si="573"/>
        <v>8</v>
      </c>
      <c r="BR392" s="32">
        <f t="shared" si="574"/>
        <v>32</v>
      </c>
      <c r="BS392" s="32" t="str">
        <f t="shared" ca="1" si="575"/>
        <v>EE</v>
      </c>
      <c r="BT392" s="32" t="str">
        <f t="shared" ref="BT392:BY392" si="608">BT341</f>
        <v>from 10 to 20%</v>
      </c>
      <c r="BU392" s="32" t="str">
        <f t="shared" si="608"/>
        <v>TSO</v>
      </c>
      <c r="BV392" s="32" t="str">
        <f t="shared" si="608"/>
        <v>Transmission</v>
      </c>
      <c r="BW392" s="32" t="str">
        <f t="shared" si="608"/>
        <v>Instalation of higher gas turbine capacities for compressors - inkl. transit and storage</v>
      </c>
      <c r="BX392" s="32" t="str">
        <f t="shared" si="608"/>
        <v>Gas demand +40% of excisting transport losses</v>
      </c>
      <c r="BY392" s="32" t="str">
        <f t="shared" si="608"/>
        <v>Instalation of higher gas turbine capacities for compressors - inkl. transit and storage-Gas demand +40% of excisting transport losses</v>
      </c>
      <c r="BZ392" s="32">
        <f t="shared" si="591"/>
        <v>3.6966008746534594E-3</v>
      </c>
      <c r="CA392" s="32">
        <f t="shared" si="592"/>
        <v>0.10359682339026145</v>
      </c>
    </row>
    <row r="393" spans="69:79" x14ac:dyDescent="0.25">
      <c r="BQ393" s="32">
        <f t="shared" si="573"/>
        <v>8</v>
      </c>
      <c r="BR393" s="32">
        <f t="shared" si="574"/>
        <v>33</v>
      </c>
      <c r="BS393" s="32" t="str">
        <f t="shared" ca="1" si="575"/>
        <v>EE</v>
      </c>
      <c r="BT393" s="32" t="str">
        <f t="shared" ref="BT393:BY393" si="609">BT342</f>
        <v>from 10 to 20%</v>
      </c>
      <c r="BU393" s="32" t="str">
        <f t="shared" si="609"/>
        <v>TSO</v>
      </c>
      <c r="BV393" s="32" t="str">
        <f t="shared" si="609"/>
        <v>Transmission</v>
      </c>
      <c r="BW393" s="32" t="str">
        <f t="shared" si="609"/>
        <v>gas chromatographs (GC)</v>
      </c>
      <c r="BX393" s="32" t="str">
        <f t="shared" si="609"/>
        <v>Adaptation - Exchange helium</v>
      </c>
      <c r="BY393" s="32" t="str">
        <f t="shared" si="609"/>
        <v>gas chromatographs (GC)-Adaptation - Exchange helium</v>
      </c>
      <c r="BZ393" s="32">
        <f t="shared" si="591"/>
        <v>1.3217532467532468E-2</v>
      </c>
      <c r="CA393" s="32">
        <f t="shared" si="592"/>
        <v>0</v>
      </c>
    </row>
    <row r="394" spans="69:79" x14ac:dyDescent="0.25">
      <c r="BQ394" s="32">
        <f t="shared" si="573"/>
        <v>8</v>
      </c>
      <c r="BR394" s="32">
        <f t="shared" si="574"/>
        <v>34</v>
      </c>
      <c r="BS394" s="32" t="str">
        <f t="shared" ca="1" si="575"/>
        <v>EE</v>
      </c>
      <c r="BT394" s="32" t="str">
        <f t="shared" ref="BT394:BY394" si="610">BT343</f>
        <v>from 10 to 20%</v>
      </c>
      <c r="BU394" s="32" t="str">
        <f t="shared" si="610"/>
        <v>DSO</v>
      </c>
      <c r="BV394" s="32" t="str">
        <f t="shared" si="610"/>
        <v>End-use</v>
      </c>
      <c r="BW394" s="32" t="str">
        <f t="shared" si="610"/>
        <v>CHP for power generation</v>
      </c>
      <c r="BX394" s="32" t="str">
        <f t="shared" si="610"/>
        <v>Membrane for deblending - Investment</v>
      </c>
      <c r="BY394" s="32" t="str">
        <f t="shared" si="610"/>
        <v>CHP for power generation-Membrane for deblending - Investment</v>
      </c>
      <c r="BZ394" s="32">
        <f t="shared" si="591"/>
        <v>0.20438362934938628</v>
      </c>
      <c r="CA394" s="32">
        <f t="shared" si="592"/>
        <v>0.51148485590864323</v>
      </c>
    </row>
    <row r="395" spans="69:79" x14ac:dyDescent="0.25">
      <c r="BQ395" s="32">
        <f t="shared" si="573"/>
        <v>8</v>
      </c>
      <c r="BR395" s="32">
        <f t="shared" si="574"/>
        <v>35</v>
      </c>
      <c r="BS395" s="32" t="str">
        <f t="shared" ca="1" si="575"/>
        <v>EE</v>
      </c>
      <c r="BT395" s="32" t="str">
        <f t="shared" ref="BT395:BY395" si="611">BT344</f>
        <v>from 10 to 20%</v>
      </c>
      <c r="BU395" s="32" t="str">
        <f t="shared" si="611"/>
        <v>DSO</v>
      </c>
      <c r="BV395" s="32" t="str">
        <f t="shared" si="611"/>
        <v>End-use</v>
      </c>
      <c r="BW395" s="32" t="str">
        <f t="shared" si="611"/>
        <v>CHP for power generation</v>
      </c>
      <c r="BX395" s="32" t="str">
        <f t="shared" si="611"/>
        <v>Membrane for deblending - electr. demand</v>
      </c>
      <c r="BY395" s="32" t="str">
        <f t="shared" si="611"/>
        <v>CHP for power generation-Membrane for deblending - electr. demand</v>
      </c>
      <c r="BZ395" s="32">
        <f t="shared" si="591"/>
        <v>4.8017464802045613E-2</v>
      </c>
      <c r="CA395" s="32">
        <f t="shared" si="592"/>
        <v>4.6935344362575133E-2</v>
      </c>
    </row>
    <row r="396" spans="69:79" x14ac:dyDescent="0.25">
      <c r="BQ396" s="32">
        <f t="shared" si="573"/>
        <v>8</v>
      </c>
      <c r="BR396" s="32">
        <f t="shared" si="574"/>
        <v>36</v>
      </c>
      <c r="BS396" s="32" t="str">
        <f t="shared" ca="1" si="575"/>
        <v>EE</v>
      </c>
      <c r="BT396" s="32" t="str">
        <f t="shared" ref="BT396:BY396" si="612">BT345</f>
        <v>from 10 to 20%</v>
      </c>
      <c r="BU396" s="32" t="str">
        <f t="shared" si="612"/>
        <v>DSO</v>
      </c>
      <c r="BV396" s="32" t="str">
        <f t="shared" si="612"/>
        <v>End-use</v>
      </c>
      <c r="BW396" s="32" t="str">
        <f t="shared" si="612"/>
        <v>CHP for power generation</v>
      </c>
      <c r="BX396" s="32" t="str">
        <f t="shared" si="612"/>
        <v>Membrane for deblending - H2. use</v>
      </c>
      <c r="BY396" s="32" t="str">
        <f t="shared" si="612"/>
        <v>CHP for power generation-Membrane for deblending - H2. use</v>
      </c>
      <c r="BZ396" s="32">
        <f t="shared" si="591"/>
        <v>4.8017464802045613E-2</v>
      </c>
      <c r="CA396" s="32">
        <f t="shared" si="592"/>
        <v>0.10566190298738644</v>
      </c>
    </row>
    <row r="397" spans="69:79" x14ac:dyDescent="0.25">
      <c r="BQ397" s="32">
        <f t="shared" si="573"/>
        <v>8</v>
      </c>
      <c r="BR397" s="32">
        <f t="shared" si="574"/>
        <v>37</v>
      </c>
      <c r="BS397" s="32" t="str">
        <f t="shared" ca="1" si="575"/>
        <v>EE</v>
      </c>
      <c r="BT397" s="32" t="str">
        <f t="shared" ref="BT397:BY397" si="613">BT346</f>
        <v>from 10 to 20%</v>
      </c>
      <c r="BU397" s="32" t="str">
        <f t="shared" si="613"/>
        <v>TSO</v>
      </c>
      <c r="BV397" s="32" t="str">
        <f t="shared" si="613"/>
        <v>Storage</v>
      </c>
      <c r="BW397" s="32" t="str">
        <f t="shared" si="613"/>
        <v>Gas pressure regulator storage withdrawal</v>
      </c>
      <c r="BX397" s="32" t="str">
        <f t="shared" si="613"/>
        <v xml:space="preserve">  +5% less energy required</v>
      </c>
      <c r="BY397" s="32" t="str">
        <f t="shared" si="613"/>
        <v>Gas pressure regulator storage withdrawal-  +5% less energy required</v>
      </c>
      <c r="BZ397" s="32">
        <f t="shared" si="591"/>
        <v>0</v>
      </c>
      <c r="CA397" s="32">
        <f t="shared" si="592"/>
        <v>0</v>
      </c>
    </row>
    <row r="398" spans="69:79" x14ac:dyDescent="0.25">
      <c r="BQ398" s="32">
        <f t="shared" si="573"/>
        <v>8</v>
      </c>
      <c r="BR398" s="32">
        <f t="shared" si="574"/>
        <v>38</v>
      </c>
      <c r="BS398" s="32" t="str">
        <f t="shared" ca="1" si="575"/>
        <v>EE</v>
      </c>
      <c r="BT398" s="32" t="str">
        <f t="shared" ref="BT398:BY398" si="614">BT347</f>
        <v>from 10 to 20%</v>
      </c>
      <c r="BU398" s="32" t="str">
        <f t="shared" si="614"/>
        <v>TSO</v>
      </c>
      <c r="BV398" s="32" t="str">
        <f t="shared" si="614"/>
        <v>Storage</v>
      </c>
      <c r="BW398" s="32" t="str">
        <f t="shared" si="614"/>
        <v>H2 losses by drying</v>
      </c>
      <c r="BX398" s="32" t="str">
        <f t="shared" si="614"/>
        <v xml:space="preserve">  5% of H2</v>
      </c>
      <c r="BY398" s="32" t="str">
        <f t="shared" si="614"/>
        <v>H2 losses by drying-  5% of H2</v>
      </c>
      <c r="BZ398" s="32">
        <f t="shared" si="591"/>
        <v>0</v>
      </c>
      <c r="CA398" s="32">
        <f t="shared" si="592"/>
        <v>0</v>
      </c>
    </row>
    <row r="399" spans="69:79" x14ac:dyDescent="0.25">
      <c r="BQ399" s="32">
        <f t="shared" si="573"/>
        <v>8</v>
      </c>
      <c r="BR399" s="32">
        <f t="shared" si="574"/>
        <v>39</v>
      </c>
      <c r="BS399" s="32" t="str">
        <f t="shared" ca="1" si="575"/>
        <v>EE</v>
      </c>
      <c r="BT399" s="32" t="str">
        <f t="shared" ref="BT399:BY399" si="615">BT348</f>
        <v>from 10 to 20%</v>
      </c>
      <c r="BU399" s="32" t="str">
        <f t="shared" si="615"/>
        <v>TSO</v>
      </c>
      <c r="BV399" s="32" t="str">
        <f t="shared" si="615"/>
        <v>Transmission</v>
      </c>
      <c r="BW399" s="32" t="str">
        <f t="shared" si="615"/>
        <v>Gas pressure regulator &gt;40 to 16bar</v>
      </c>
      <c r="BX399" s="32" t="str">
        <f t="shared" si="615"/>
        <v xml:space="preserve"> +5% less energy required</v>
      </c>
      <c r="BY399" s="32" t="str">
        <f t="shared" si="615"/>
        <v>Gas pressure regulator &gt;40 to 16bar- +5% less energy required</v>
      </c>
      <c r="BZ399" s="32">
        <f t="shared" si="591"/>
        <v>1.4051033802634034E-4</v>
      </c>
      <c r="CA399" s="32">
        <f t="shared" si="592"/>
        <v>-3.9377864061089151E-3</v>
      </c>
    </row>
    <row r="400" spans="69:79" x14ac:dyDescent="0.25">
      <c r="BQ400" s="32">
        <f t="shared" si="573"/>
        <v>8</v>
      </c>
      <c r="BR400" s="32">
        <f t="shared" si="574"/>
        <v>40</v>
      </c>
      <c r="BS400" s="32" t="str">
        <f t="shared" ca="1" si="575"/>
        <v>EE</v>
      </c>
      <c r="BT400" s="32" t="str">
        <f t="shared" ref="BT400:BY400" si="616">BT349</f>
        <v>from 10 to 20%</v>
      </c>
      <c r="BU400" s="32" t="str">
        <f t="shared" si="616"/>
        <v>DSO</v>
      </c>
      <c r="BV400" s="32" t="str">
        <f t="shared" si="616"/>
        <v>Distribution</v>
      </c>
      <c r="BW400" s="32" t="str">
        <f t="shared" si="616"/>
        <v>Gas pressure regulator</v>
      </c>
      <c r="BX400" s="32" t="str">
        <f t="shared" si="616"/>
        <v>Exchange Gas pressure regulator - Investment</v>
      </c>
      <c r="BY400" s="32" t="str">
        <f t="shared" si="616"/>
        <v>Gas pressure regulator-Exchange Gas pressure regulator - Investment</v>
      </c>
      <c r="BZ400" s="32">
        <f t="shared" si="591"/>
        <v>0.1742478894962905</v>
      </c>
      <c r="CA400" s="32">
        <f t="shared" si="592"/>
        <v>0.48880452794954443</v>
      </c>
    </row>
    <row r="401" spans="69:79" x14ac:dyDescent="0.25">
      <c r="BQ401" s="32">
        <f t="shared" si="573"/>
        <v>8</v>
      </c>
      <c r="BR401" s="32">
        <f t="shared" si="574"/>
        <v>41</v>
      </c>
      <c r="BS401" s="32" t="str">
        <f t="shared" ca="1" si="575"/>
        <v>EE</v>
      </c>
      <c r="BT401" s="32" t="str">
        <f t="shared" ref="BT401:BY401" si="617">BT350</f>
        <v>from 10 to 20%</v>
      </c>
      <c r="BU401" s="32" t="str">
        <f t="shared" si="617"/>
        <v>DSO</v>
      </c>
      <c r="BV401" s="32" t="str">
        <f t="shared" si="617"/>
        <v>Distribution</v>
      </c>
      <c r="BW401" s="32" t="str">
        <f t="shared" si="617"/>
        <v>gas chromatographs (GC)</v>
      </c>
      <c r="BX401" s="32" t="str">
        <f t="shared" si="617"/>
        <v>Additional PCS Analysers for calorific value reconstruction system</v>
      </c>
      <c r="BY401" s="32" t="str">
        <f t="shared" si="617"/>
        <v>gas chromatographs (GC)-Additional PCS Analysers for calorific value reconstruction system</v>
      </c>
      <c r="BZ401" s="32">
        <f t="shared" si="591"/>
        <v>3.5492776259273717E-2</v>
      </c>
      <c r="CA401" s="32">
        <f t="shared" si="592"/>
        <v>0.56051799233801125</v>
      </c>
    </row>
    <row r="402" spans="69:79" x14ac:dyDescent="0.25">
      <c r="BQ402" s="32">
        <f t="shared" si="573"/>
        <v>8</v>
      </c>
      <c r="BR402" s="32">
        <f t="shared" si="574"/>
        <v>42</v>
      </c>
      <c r="BS402" s="32" t="str">
        <f t="shared" ca="1" si="575"/>
        <v>EE</v>
      </c>
      <c r="BT402" s="32" t="str">
        <f t="shared" ref="BT402:BY402" si="618">BT351</f>
        <v>from 10 to 20%</v>
      </c>
      <c r="BU402" s="32" t="str">
        <f t="shared" si="618"/>
        <v>DSO</v>
      </c>
      <c r="BV402" s="32" t="str">
        <f t="shared" si="618"/>
        <v>Distribution</v>
      </c>
      <c r="BW402" s="32" t="str">
        <f t="shared" si="618"/>
        <v>Chemical industry (material use), glass</v>
      </c>
      <c r="BX402" s="32" t="str">
        <f t="shared" si="618"/>
        <v>Membrane for deblending - Investment</v>
      </c>
      <c r="BY402" s="32" t="str">
        <f t="shared" si="618"/>
        <v>Chemical industry (material use), glass-Membrane for deblending - Investment</v>
      </c>
      <c r="BZ402" s="32">
        <f t="shared" si="591"/>
        <v>8.8717264326092365E-3</v>
      </c>
      <c r="CA402" s="32">
        <f t="shared" si="592"/>
        <v>8.4664191336575444E-3</v>
      </c>
    </row>
    <row r="403" spans="69:79" x14ac:dyDescent="0.25">
      <c r="BQ403" s="32">
        <f t="shared" si="573"/>
        <v>8</v>
      </c>
      <c r="BR403" s="32">
        <f t="shared" si="574"/>
        <v>43</v>
      </c>
      <c r="BS403" s="32" t="str">
        <f t="shared" ca="1" si="575"/>
        <v>EE</v>
      </c>
      <c r="BT403" s="32" t="str">
        <f t="shared" ref="BT403:BY403" si="619">BT352</f>
        <v>from 10 to 20%</v>
      </c>
      <c r="BU403" s="32" t="str">
        <f t="shared" si="619"/>
        <v>DSO</v>
      </c>
      <c r="BV403" s="32" t="str">
        <f t="shared" si="619"/>
        <v>Distribution</v>
      </c>
      <c r="BW403" s="32" t="str">
        <f t="shared" si="619"/>
        <v>Chemical industry (material use), glass</v>
      </c>
      <c r="BX403" s="32" t="str">
        <f t="shared" si="619"/>
        <v>Membrane for deblending - H2. use</v>
      </c>
      <c r="BY403" s="32" t="str">
        <f t="shared" si="619"/>
        <v>Chemical industry (material use), glass-Membrane for deblending - H2. use</v>
      </c>
      <c r="BZ403" s="32">
        <f t="shared" si="591"/>
        <v>0.15543264709931381</v>
      </c>
      <c r="CA403" s="32">
        <f t="shared" si="592"/>
        <v>0.17101391490144552</v>
      </c>
    </row>
    <row r="404" spans="69:79" x14ac:dyDescent="0.25">
      <c r="BQ404" s="32">
        <f t="shared" si="573"/>
        <v>8</v>
      </c>
      <c r="BR404" s="32">
        <f t="shared" si="574"/>
        <v>44</v>
      </c>
      <c r="BS404" s="32" t="str">
        <f t="shared" ca="1" si="575"/>
        <v>EE</v>
      </c>
      <c r="BT404" s="32" t="str">
        <f t="shared" ref="BT404:BY404" si="620">BT353</f>
        <v>from 10 to 20%</v>
      </c>
      <c r="BU404" s="32" t="str">
        <f t="shared" si="620"/>
        <v>DSO</v>
      </c>
      <c r="BV404" s="32" t="str">
        <f t="shared" si="620"/>
        <v>Distribution</v>
      </c>
      <c r="BW404" s="32" t="str">
        <f t="shared" si="620"/>
        <v xml:space="preserve">Gas turbine for power generation (old stock) </v>
      </c>
      <c r="BX404" s="32" t="str">
        <f t="shared" si="620"/>
        <v>Membrane for deblending - Investment</v>
      </c>
      <c r="BY404" s="32" t="str">
        <f t="shared" si="620"/>
        <v>Gas turbine for power generation (old stock) -Membrane for deblending - Investment</v>
      </c>
      <c r="BZ404" s="32">
        <f t="shared" si="591"/>
        <v>0.38885387479973327</v>
      </c>
      <c r="CA404" s="32">
        <f t="shared" si="592"/>
        <v>0.37108897696624288</v>
      </c>
    </row>
    <row r="405" spans="69:79" x14ac:dyDescent="0.25">
      <c r="BQ405" s="32">
        <f t="shared" si="573"/>
        <v>8</v>
      </c>
      <c r="BR405" s="32">
        <f t="shared" si="574"/>
        <v>45</v>
      </c>
      <c r="BS405" s="32" t="str">
        <f t="shared" ca="1" si="575"/>
        <v>EE</v>
      </c>
      <c r="BT405" s="32" t="str">
        <f t="shared" ref="BT405:BY405" si="621">BT354</f>
        <v>from 10 to 20%</v>
      </c>
      <c r="BU405" s="32" t="str">
        <f t="shared" si="621"/>
        <v>DSO</v>
      </c>
      <c r="BV405" s="32" t="str">
        <f t="shared" si="621"/>
        <v>Distribution</v>
      </c>
      <c r="BW405" s="32" t="str">
        <f t="shared" si="621"/>
        <v xml:space="preserve">Gas turbine for power generation (old stock) </v>
      </c>
      <c r="BX405" s="32" t="str">
        <f t="shared" si="621"/>
        <v>Membrane for deblending - H2. use</v>
      </c>
      <c r="BY405" s="32" t="str">
        <f t="shared" si="621"/>
        <v>Gas turbine for power generation (old stock) -Membrane for deblending - H2. use</v>
      </c>
      <c r="BZ405" s="32">
        <f t="shared" si="591"/>
        <v>4.8017464802045613E-2</v>
      </c>
      <c r="CA405" s="32">
        <f t="shared" si="592"/>
        <v>5.2830951493693219E-2</v>
      </c>
    </row>
    <row r="406" spans="69:79" x14ac:dyDescent="0.25">
      <c r="BQ406" s="32">
        <f t="shared" si="573"/>
        <v>8</v>
      </c>
      <c r="BR406" s="32">
        <f t="shared" si="574"/>
        <v>46</v>
      </c>
      <c r="BS406" s="32" t="str">
        <f t="shared" ca="1" si="575"/>
        <v>EE</v>
      </c>
      <c r="BT406" s="32" t="str">
        <f t="shared" ref="BT406:BY406" si="622">BT355</f>
        <v>from 10 to 20%</v>
      </c>
      <c r="BU406" s="32" t="str">
        <f t="shared" si="622"/>
        <v>DSO</v>
      </c>
      <c r="BV406" s="32" t="str">
        <f t="shared" si="622"/>
        <v>Distribution</v>
      </c>
      <c r="BW406" s="32" t="str">
        <f t="shared" si="622"/>
        <v>Gas turbine for grid and storage</v>
      </c>
      <c r="BX406" s="32" t="str">
        <f t="shared" si="622"/>
        <v>Membrane for deblending - Investment</v>
      </c>
      <c r="BY406" s="32" t="str">
        <f t="shared" si="622"/>
        <v>Gas turbine for grid and storage-Membrane for deblending - Investment</v>
      </c>
      <c r="BZ406" s="32">
        <f t="shared" si="591"/>
        <v>1.5271521911347993E-2</v>
      </c>
      <c r="CA406" s="32">
        <f t="shared" si="592"/>
        <v>3.9653682811373027E-2</v>
      </c>
    </row>
    <row r="407" spans="69:79" x14ac:dyDescent="0.25">
      <c r="BQ407" s="32">
        <f t="shared" si="573"/>
        <v>8</v>
      </c>
      <c r="BR407" s="32">
        <f t="shared" si="574"/>
        <v>47</v>
      </c>
      <c r="BS407" s="32" t="str">
        <f t="shared" ca="1" si="575"/>
        <v>EE</v>
      </c>
      <c r="BT407" s="32" t="str">
        <f t="shared" ref="BT407:BY407" si="623">BT356</f>
        <v>from 10 to 20%</v>
      </c>
      <c r="BU407" s="32" t="str">
        <f t="shared" si="623"/>
        <v>DSO</v>
      </c>
      <c r="BV407" s="32" t="str">
        <f t="shared" si="623"/>
        <v>Distribution</v>
      </c>
      <c r="BW407" s="32" t="str">
        <f t="shared" si="623"/>
        <v>Gas turbine for grid and storage</v>
      </c>
      <c r="BX407" s="32" t="str">
        <f t="shared" si="623"/>
        <v>Membrane for deblending - H2. use</v>
      </c>
      <c r="BY407" s="32" t="str">
        <f t="shared" si="623"/>
        <v>Gas turbine for grid and storage-Membrane for deblending - H2. use</v>
      </c>
      <c r="BZ407" s="32">
        <f t="shared" si="591"/>
        <v>9.2415021866336482E-3</v>
      </c>
      <c r="CA407" s="32">
        <f t="shared" si="592"/>
        <v>1.0167911941283966E-2</v>
      </c>
    </row>
    <row r="408" spans="69:79" x14ac:dyDescent="0.25">
      <c r="BQ408" s="32">
        <f t="shared" si="573"/>
        <v>8</v>
      </c>
      <c r="BR408" s="32">
        <f t="shared" si="574"/>
        <v>48</v>
      </c>
      <c r="BS408" s="32" t="str">
        <f t="shared" ca="1" si="575"/>
        <v>EE</v>
      </c>
      <c r="BT408" s="32" t="str">
        <f t="shared" ref="BT408:BY408" si="624">BT357</f>
        <v>from 10 to 20%</v>
      </c>
      <c r="BU408" s="32" t="str">
        <f t="shared" si="624"/>
        <v>DSO</v>
      </c>
      <c r="BV408" s="32" t="str">
        <f t="shared" si="624"/>
        <v>Distribution</v>
      </c>
      <c r="BW408" s="32" t="str">
        <f t="shared" si="624"/>
        <v>industrial high temperature application (&gt;500°C without glass)</v>
      </c>
      <c r="BX408" s="32" t="str">
        <f t="shared" si="624"/>
        <v xml:space="preserve">Calorific value adjustment - LPG demand </v>
      </c>
      <c r="BY408" s="32" t="str">
        <f t="shared" si="624"/>
        <v xml:space="preserve">industrial high temperature application (&gt;500°C without glass)-Calorific value adjustment - LPG demand </v>
      </c>
      <c r="BZ408" s="32">
        <f t="shared" si="591"/>
        <v>0.21053260375397859</v>
      </c>
      <c r="CA408" s="32">
        <f t="shared" si="592"/>
        <v>1.109653119136415</v>
      </c>
    </row>
    <row r="409" spans="69:79" x14ac:dyDescent="0.25">
      <c r="BQ409" s="32">
        <f t="shared" si="573"/>
        <v>8</v>
      </c>
      <c r="BR409" s="32">
        <f t="shared" si="574"/>
        <v>49</v>
      </c>
      <c r="BS409" s="32" t="str">
        <f t="shared" ca="1" si="575"/>
        <v>EE</v>
      </c>
      <c r="BT409" s="32" t="str">
        <f t="shared" ref="BT409:BY409" si="625">BT358</f>
        <v>&gt;20%</v>
      </c>
      <c r="BU409" s="32" t="str">
        <f t="shared" si="625"/>
        <v>DSO</v>
      </c>
      <c r="BV409" s="32" t="str">
        <f t="shared" si="625"/>
        <v>End-use</v>
      </c>
      <c r="BW409" s="32" t="str">
        <f t="shared" si="625"/>
        <v>boilers</v>
      </c>
      <c r="BX409" s="32" t="str">
        <f t="shared" si="625"/>
        <v>new heating boilers - Investment</v>
      </c>
      <c r="BY409" s="32" t="str">
        <f t="shared" si="625"/>
        <v>boilers-new heating boilers - Investment</v>
      </c>
      <c r="BZ409" s="32">
        <f t="shared" si="591"/>
        <v>17.087910688385122</v>
      </c>
      <c r="CA409" s="32">
        <f t="shared" si="592"/>
        <v>17.647062961921826</v>
      </c>
    </row>
    <row r="410" spans="69:79" x14ac:dyDescent="0.25">
      <c r="BQ410" s="32">
        <f t="shared" si="573"/>
        <v>8</v>
      </c>
      <c r="BR410" s="32">
        <f t="shared" si="574"/>
        <v>50</v>
      </c>
      <c r="BS410" s="32" t="str">
        <f t="shared" ca="1" si="575"/>
        <v>EE</v>
      </c>
      <c r="BT410" s="32" t="str">
        <f t="shared" ref="BT410:BY410" si="626">BT359</f>
        <v>&gt;20%</v>
      </c>
      <c r="BU410" s="32" t="str">
        <f t="shared" si="626"/>
        <v>DSO</v>
      </c>
      <c r="BV410" s="32" t="str">
        <f t="shared" si="626"/>
        <v>…</v>
      </c>
      <c r="BW410" s="32" t="str">
        <f t="shared" si="626"/>
        <v>…</v>
      </c>
      <c r="BX410" s="32" t="str">
        <f t="shared" si="626"/>
        <v>new heating boilers - Investment</v>
      </c>
      <c r="BY410" s="32" t="str">
        <f t="shared" si="626"/>
        <v>…-new heating boilers - Investment</v>
      </c>
      <c r="BZ410" s="32">
        <f t="shared" si="591"/>
        <v>0</v>
      </c>
      <c r="CA410" s="32">
        <f t="shared" si="592"/>
        <v>0</v>
      </c>
    </row>
    <row r="411" spans="69:79" x14ac:dyDescent="0.25">
      <c r="BQ411" s="32">
        <f t="shared" si="573"/>
        <v>8</v>
      </c>
      <c r="BR411" s="32">
        <f t="shared" si="574"/>
        <v>51</v>
      </c>
      <c r="BS411" s="32" t="str">
        <f t="shared" ca="1" si="575"/>
        <v>EE</v>
      </c>
      <c r="BT411" s="32" t="str">
        <f t="shared" ref="BT411:BY411" si="627">BT360</f>
        <v>&gt;20%</v>
      </c>
      <c r="BU411" s="32" t="str">
        <f t="shared" si="627"/>
        <v>DSO</v>
      </c>
      <c r="BV411" s="32" t="str">
        <f t="shared" si="627"/>
        <v>…</v>
      </c>
      <c r="BW411" s="32" t="str">
        <f t="shared" si="627"/>
        <v>…</v>
      </c>
      <c r="BX411" s="32" t="str">
        <f t="shared" si="627"/>
        <v>new heating boilers - Investment</v>
      </c>
      <c r="BY411" s="32" t="str">
        <f t="shared" si="627"/>
        <v>…-new heating boilers - Investment</v>
      </c>
      <c r="BZ411" s="32">
        <f t="shared" si="591"/>
        <v>0</v>
      </c>
      <c r="CA411" s="32">
        <f t="shared" si="592"/>
        <v>0</v>
      </c>
    </row>
    <row r="412" spans="69:79" x14ac:dyDescent="0.25">
      <c r="BQ412" s="32">
        <f t="shared" si="573"/>
        <v>9</v>
      </c>
      <c r="BR412" s="32">
        <f t="shared" si="574"/>
        <v>1</v>
      </c>
      <c r="BS412" s="32" t="str">
        <f t="shared" ca="1" si="575"/>
        <v>EL</v>
      </c>
      <c r="BT412" s="32" t="str">
        <f t="shared" ref="BT412:BY412" si="628">BT361</f>
        <v>&lt;5%</v>
      </c>
      <c r="BU412" s="32" t="str">
        <f t="shared" si="628"/>
        <v>TSO</v>
      </c>
      <c r="BV412" s="32" t="str">
        <f t="shared" si="628"/>
        <v>Storage</v>
      </c>
      <c r="BW412" s="32" t="str">
        <f t="shared" si="628"/>
        <v>Porous storage</v>
      </c>
      <c r="BX412" s="32" t="str">
        <f t="shared" si="628"/>
        <v>Desulfurization and Drying - Investment</v>
      </c>
      <c r="BY412" s="32" t="str">
        <f t="shared" si="628"/>
        <v>Porous storage-Desulfurization and Drying - Investment</v>
      </c>
      <c r="BZ412" s="32">
        <f t="shared" si="591"/>
        <v>0</v>
      </c>
      <c r="CA412" s="32">
        <f t="shared" si="592"/>
        <v>0</v>
      </c>
    </row>
    <row r="413" spans="69:79" x14ac:dyDescent="0.25">
      <c r="BQ413" s="32">
        <f t="shared" si="573"/>
        <v>9</v>
      </c>
      <c r="BR413" s="32">
        <f t="shared" si="574"/>
        <v>2</v>
      </c>
      <c r="BS413" s="32" t="str">
        <f t="shared" ca="1" si="575"/>
        <v>EL</v>
      </c>
      <c r="BT413" s="32" t="str">
        <f t="shared" ref="BT413:BY413" si="629">BT362</f>
        <v>&lt;5%</v>
      </c>
      <c r="BU413" s="32" t="str">
        <f t="shared" si="629"/>
        <v>TSO</v>
      </c>
      <c r="BV413" s="32" t="str">
        <f t="shared" si="629"/>
        <v>Industrie</v>
      </c>
      <c r="BW413" s="32" t="str">
        <f t="shared" si="629"/>
        <v>50% Chemical industry (material use), glass</v>
      </c>
      <c r="BX413" s="32" t="str">
        <f t="shared" si="629"/>
        <v>Membrane for deblending - Investment</v>
      </c>
      <c r="BY413" s="32" t="str">
        <f t="shared" si="629"/>
        <v>50% Chemical industry (material use), glass-Membrane for deblending - Investment</v>
      </c>
      <c r="BZ413" s="32">
        <f t="shared" si="591"/>
        <v>0.25571498999800918</v>
      </c>
      <c r="CA413" s="32">
        <f t="shared" si="592"/>
        <v>0.23495507090775539</v>
      </c>
    </row>
    <row r="414" spans="69:79" x14ac:dyDescent="0.25">
      <c r="BQ414" s="32">
        <f t="shared" si="573"/>
        <v>9</v>
      </c>
      <c r="BR414" s="32">
        <f t="shared" si="574"/>
        <v>3</v>
      </c>
      <c r="BS414" s="32" t="str">
        <f t="shared" ca="1" si="575"/>
        <v>EL</v>
      </c>
      <c r="BT414" s="32" t="str">
        <f t="shared" ref="BT414:BY414" si="630">BT363</f>
        <v>&lt;5%</v>
      </c>
      <c r="BU414" s="32" t="str">
        <f t="shared" si="630"/>
        <v>TSO</v>
      </c>
      <c r="BV414" s="32" t="str">
        <f t="shared" si="630"/>
        <v>Industrie</v>
      </c>
      <c r="BW414" s="32" t="str">
        <f t="shared" si="630"/>
        <v>50% Chemical industry (material use), glass</v>
      </c>
      <c r="BX414" s="32" t="str">
        <f t="shared" si="630"/>
        <v>Membrane for deblending - electr. demand</v>
      </c>
      <c r="BY414" s="32" t="str">
        <f t="shared" si="630"/>
        <v>50% Chemical industry (material use), glass-Membrane for deblending - electr. demand</v>
      </c>
      <c r="BZ414" s="32">
        <f t="shared" si="591"/>
        <v>2.2400633123825604</v>
      </c>
      <c r="CA414" s="32">
        <f t="shared" si="592"/>
        <v>2.1895812990978056</v>
      </c>
    </row>
    <row r="415" spans="69:79" x14ac:dyDescent="0.25">
      <c r="BQ415" s="32">
        <f t="shared" si="573"/>
        <v>9</v>
      </c>
      <c r="BR415" s="32">
        <f t="shared" si="574"/>
        <v>4</v>
      </c>
      <c r="BS415" s="32" t="str">
        <f t="shared" ca="1" si="575"/>
        <v>EL</v>
      </c>
      <c r="BT415" s="32" t="str">
        <f t="shared" ref="BT415:BY415" si="631">BT364</f>
        <v>&lt;5%</v>
      </c>
      <c r="BU415" s="32" t="str">
        <f t="shared" si="631"/>
        <v>TSO</v>
      </c>
      <c r="BV415" s="32" t="str">
        <f t="shared" si="631"/>
        <v>Industrie</v>
      </c>
      <c r="BW415" s="32" t="str">
        <f t="shared" si="631"/>
        <v>50% Chemical industry (material use), glass</v>
      </c>
      <c r="BX415" s="32" t="str">
        <f t="shared" si="631"/>
        <v>Membrane for deblending - H2. use</v>
      </c>
      <c r="BY415" s="32" t="str">
        <f t="shared" si="631"/>
        <v>50% Chemical industry (material use), glass-Membrane for deblending - H2. use</v>
      </c>
      <c r="BZ415" s="32">
        <f t="shared" si="591"/>
        <v>2.2400633123825604</v>
      </c>
      <c r="CA415" s="32">
        <f t="shared" si="592"/>
        <v>1.2323086681811153</v>
      </c>
    </row>
    <row r="416" spans="69:79" x14ac:dyDescent="0.25">
      <c r="BQ416" s="32">
        <f t="shared" si="573"/>
        <v>9</v>
      </c>
      <c r="BR416" s="32">
        <f t="shared" si="574"/>
        <v>5</v>
      </c>
      <c r="BS416" s="32" t="str">
        <f t="shared" ca="1" si="575"/>
        <v>EL</v>
      </c>
      <c r="BT416" s="32" t="str">
        <f t="shared" ref="BT416:BY416" si="632">BT365</f>
        <v>&lt;5%</v>
      </c>
      <c r="BU416" s="32" t="str">
        <f t="shared" si="632"/>
        <v>DSO</v>
      </c>
      <c r="BV416" s="32" t="str">
        <f t="shared" si="632"/>
        <v>Industrie</v>
      </c>
      <c r="BW416" s="32" t="str">
        <f t="shared" si="632"/>
        <v>50% Chemical industry (material use), glass</v>
      </c>
      <c r="BX416" s="32" t="str">
        <f t="shared" si="632"/>
        <v>Membrane for deblending - Investment</v>
      </c>
      <c r="BY416" s="32" t="str">
        <f t="shared" si="632"/>
        <v>50% Chemical industry (material use), glass-Membrane for deblending - Investment</v>
      </c>
      <c r="BZ416" s="32">
        <f t="shared" si="591"/>
        <v>0.25571498999800918</v>
      </c>
      <c r="CA416" s="32">
        <f t="shared" si="592"/>
        <v>0.23495507090775539</v>
      </c>
    </row>
    <row r="417" spans="69:79" x14ac:dyDescent="0.25">
      <c r="BQ417" s="32">
        <f t="shared" si="573"/>
        <v>9</v>
      </c>
      <c r="BR417" s="32">
        <f t="shared" si="574"/>
        <v>6</v>
      </c>
      <c r="BS417" s="32" t="str">
        <f t="shared" ca="1" si="575"/>
        <v>EL</v>
      </c>
      <c r="BT417" s="32" t="str">
        <f t="shared" ref="BT417:BY417" si="633">BT366</f>
        <v>&lt;5%</v>
      </c>
      <c r="BU417" s="32" t="str">
        <f t="shared" si="633"/>
        <v>DSO</v>
      </c>
      <c r="BV417" s="32" t="str">
        <f t="shared" si="633"/>
        <v>Industrie</v>
      </c>
      <c r="BW417" s="32" t="str">
        <f t="shared" si="633"/>
        <v>50% Chemical industry (material use), glass</v>
      </c>
      <c r="BX417" s="32" t="str">
        <f t="shared" si="633"/>
        <v>Membrane for deblending - electr. demand</v>
      </c>
      <c r="BY417" s="32" t="str">
        <f t="shared" si="633"/>
        <v>50% Chemical industry (material use), glass-Membrane for deblending - electr. demand</v>
      </c>
      <c r="BZ417" s="32">
        <f t="shared" si="591"/>
        <v>2.2400633123825604</v>
      </c>
      <c r="CA417" s="32">
        <f t="shared" si="592"/>
        <v>2.1895812990978056</v>
      </c>
    </row>
    <row r="418" spans="69:79" x14ac:dyDescent="0.25">
      <c r="BQ418" s="32">
        <f t="shared" si="573"/>
        <v>9</v>
      </c>
      <c r="BR418" s="32">
        <f t="shared" si="574"/>
        <v>7</v>
      </c>
      <c r="BS418" s="32" t="str">
        <f t="shared" ca="1" si="575"/>
        <v>EL</v>
      </c>
      <c r="BT418" s="32" t="str">
        <f t="shared" ref="BT418:BY418" si="634">BT367</f>
        <v>&lt;5%</v>
      </c>
      <c r="BU418" s="32" t="str">
        <f t="shared" si="634"/>
        <v>DSO</v>
      </c>
      <c r="BV418" s="32" t="str">
        <f t="shared" si="634"/>
        <v>Industrie</v>
      </c>
      <c r="BW418" s="32" t="str">
        <f t="shared" si="634"/>
        <v>50% Chemical industry (material use), glass</v>
      </c>
      <c r="BX418" s="32" t="str">
        <f t="shared" si="634"/>
        <v>Membrane for deblending - H2. use</v>
      </c>
      <c r="BY418" s="32" t="str">
        <f t="shared" si="634"/>
        <v>50% Chemical industry (material use), glass-Membrane for deblending - H2. use</v>
      </c>
      <c r="BZ418" s="32">
        <f t="shared" si="591"/>
        <v>2.2400633123825604</v>
      </c>
      <c r="CA418" s="32">
        <f t="shared" si="592"/>
        <v>1.2323086681811153</v>
      </c>
    </row>
    <row r="419" spans="69:79" x14ac:dyDescent="0.25">
      <c r="BQ419" s="32">
        <f t="shared" si="573"/>
        <v>9</v>
      </c>
      <c r="BR419" s="32">
        <f t="shared" si="574"/>
        <v>8</v>
      </c>
      <c r="BS419" s="32" t="str">
        <f t="shared" ca="1" si="575"/>
        <v>EL</v>
      </c>
      <c r="BT419" s="32" t="str">
        <f t="shared" ref="BT419:BY419" si="635">BT368</f>
        <v>from 5 to 10%</v>
      </c>
      <c r="BU419" s="32" t="str">
        <f t="shared" si="635"/>
        <v>TSO</v>
      </c>
      <c r="BV419" s="32" t="str">
        <f t="shared" si="635"/>
        <v>End-use</v>
      </c>
      <c r="BW419" s="32" t="str">
        <f t="shared" si="635"/>
        <v xml:space="preserve">Gas turbine for power generation (old stock) </v>
      </c>
      <c r="BX419" s="32" t="str">
        <f t="shared" si="635"/>
        <v>Membrane for deblending - Investment</v>
      </c>
      <c r="BY419" s="32" t="str">
        <f t="shared" si="635"/>
        <v>Gas turbine for power generation (old stock) -Membrane for deblending - Investment</v>
      </c>
      <c r="BZ419" s="32">
        <f t="shared" si="591"/>
        <v>8.6245539779266043</v>
      </c>
      <c r="CA419" s="32">
        <f t="shared" si="592"/>
        <v>13.353033026712209</v>
      </c>
    </row>
    <row r="420" spans="69:79" x14ac:dyDescent="0.25">
      <c r="BQ420" s="32">
        <f t="shared" si="573"/>
        <v>9</v>
      </c>
      <c r="BR420" s="32">
        <f t="shared" si="574"/>
        <v>9</v>
      </c>
      <c r="BS420" s="32" t="str">
        <f t="shared" ca="1" si="575"/>
        <v>EL</v>
      </c>
      <c r="BT420" s="32" t="str">
        <f t="shared" ref="BT420:BY420" si="636">BT369</f>
        <v>from 5 to 10%</v>
      </c>
      <c r="BU420" s="32" t="str">
        <f t="shared" si="636"/>
        <v>TSO</v>
      </c>
      <c r="BV420" s="32" t="str">
        <f t="shared" si="636"/>
        <v>End-use</v>
      </c>
      <c r="BW420" s="32" t="str">
        <f t="shared" si="636"/>
        <v xml:space="preserve">Gas turbine for power generation (old stock) </v>
      </c>
      <c r="BX420" s="32" t="str">
        <f t="shared" si="636"/>
        <v>Membrane for deblending - electr. demand</v>
      </c>
      <c r="BY420" s="32" t="str">
        <f t="shared" si="636"/>
        <v>Gas turbine for power generation (old stock) -Membrane for deblending - electr. demand</v>
      </c>
      <c r="BZ420" s="32">
        <f t="shared" si="591"/>
        <v>18.191178488876879</v>
      </c>
      <c r="CA420" s="32">
        <f t="shared" si="592"/>
        <v>17.781222525103654</v>
      </c>
    </row>
    <row r="421" spans="69:79" x14ac:dyDescent="0.25">
      <c r="BQ421" s="32">
        <f t="shared" si="573"/>
        <v>9</v>
      </c>
      <c r="BR421" s="32">
        <f t="shared" si="574"/>
        <v>10</v>
      </c>
      <c r="BS421" s="32" t="str">
        <f t="shared" ca="1" si="575"/>
        <v>EL</v>
      </c>
      <c r="BT421" s="32" t="str">
        <f t="shared" ref="BT421:BY421" si="637">BT370</f>
        <v>from 5 to 10%</v>
      </c>
      <c r="BU421" s="32" t="str">
        <f t="shared" si="637"/>
        <v>TSO</v>
      </c>
      <c r="BV421" s="32" t="str">
        <f t="shared" si="637"/>
        <v>End-use</v>
      </c>
      <c r="BW421" s="32" t="str">
        <f t="shared" si="637"/>
        <v xml:space="preserve">Gas turbine for power generation (old stock) </v>
      </c>
      <c r="BX421" s="32" t="str">
        <f t="shared" si="637"/>
        <v>Membrane for deblending - H2. use</v>
      </c>
      <c r="BY421" s="32" t="str">
        <f t="shared" si="637"/>
        <v>Gas turbine for power generation (old stock) -Membrane for deblending - H2. use</v>
      </c>
      <c r="BZ421" s="32">
        <f t="shared" si="591"/>
        <v>18.191178488876879</v>
      </c>
      <c r="CA421" s="32">
        <f t="shared" si="592"/>
        <v>20.014744058666494</v>
      </c>
    </row>
    <row r="422" spans="69:79" x14ac:dyDescent="0.25">
      <c r="BQ422" s="32">
        <f t="shared" si="573"/>
        <v>9</v>
      </c>
      <c r="BR422" s="32">
        <f t="shared" si="574"/>
        <v>11</v>
      </c>
      <c r="BS422" s="32" t="str">
        <f t="shared" ca="1" si="575"/>
        <v>EL</v>
      </c>
      <c r="BT422" s="32" t="str">
        <f t="shared" ref="BT422:BY422" si="638">BT371</f>
        <v>from 5 to 10%</v>
      </c>
      <c r="BU422" s="32" t="str">
        <f t="shared" si="638"/>
        <v>TSO</v>
      </c>
      <c r="BV422" s="32" t="str">
        <f t="shared" si="638"/>
        <v>Transmission</v>
      </c>
      <c r="BW422" s="32" t="str">
        <f t="shared" si="638"/>
        <v>Gas turbine for gas grid  - inkl. transit</v>
      </c>
      <c r="BX422" s="32" t="str">
        <f t="shared" si="638"/>
        <v>Membrane for deblending - Investment</v>
      </c>
      <c r="BY422" s="32" t="str">
        <f t="shared" si="638"/>
        <v>Gas turbine for gas grid  - inkl. transit-Membrane for deblending - Investment</v>
      </c>
      <c r="BZ422" s="32">
        <f t="shared" si="591"/>
        <v>0.43953923200547634</v>
      </c>
      <c r="CA422" s="32">
        <f t="shared" si="592"/>
        <v>1.6689103834522652</v>
      </c>
    </row>
    <row r="423" spans="69:79" x14ac:dyDescent="0.25">
      <c r="BQ423" s="32">
        <f t="shared" si="573"/>
        <v>9</v>
      </c>
      <c r="BR423" s="32">
        <f t="shared" si="574"/>
        <v>12</v>
      </c>
      <c r="BS423" s="32" t="str">
        <f t="shared" ca="1" si="575"/>
        <v>EL</v>
      </c>
      <c r="BT423" s="32" t="str">
        <f t="shared" ref="BT423:BY423" si="639">BT372</f>
        <v>from 5 to 10%</v>
      </c>
      <c r="BU423" s="32" t="str">
        <f t="shared" si="639"/>
        <v>TSO</v>
      </c>
      <c r="BV423" s="32" t="str">
        <f t="shared" si="639"/>
        <v>Transmission</v>
      </c>
      <c r="BW423" s="32" t="str">
        <f t="shared" si="639"/>
        <v>Gas turbine for gas grid  - inkl. transit</v>
      </c>
      <c r="BX423" s="32" t="str">
        <f t="shared" si="639"/>
        <v>Membrane for deblending - electr. demand</v>
      </c>
      <c r="BY423" s="32" t="str">
        <f t="shared" si="639"/>
        <v>Gas turbine for gas grid  - inkl. transit-Membrane for deblending - electr. demand</v>
      </c>
      <c r="BZ423" s="32">
        <f t="shared" si="591"/>
        <v>0.2659854595547208</v>
      </c>
      <c r="CA423" s="32">
        <f t="shared" si="592"/>
        <v>0.27003599954793989</v>
      </c>
    </row>
    <row r="424" spans="69:79" x14ac:dyDescent="0.25">
      <c r="BQ424" s="32">
        <f t="shared" si="573"/>
        <v>9</v>
      </c>
      <c r="BR424" s="32">
        <f t="shared" si="574"/>
        <v>13</v>
      </c>
      <c r="BS424" s="32" t="str">
        <f t="shared" ca="1" si="575"/>
        <v>EL</v>
      </c>
      <c r="BT424" s="32" t="str">
        <f t="shared" ref="BT424:BY424" si="640">BT373</f>
        <v>from 5 to 10%</v>
      </c>
      <c r="BU424" s="32" t="str">
        <f t="shared" si="640"/>
        <v>TSO</v>
      </c>
      <c r="BV424" s="32" t="str">
        <f t="shared" si="640"/>
        <v>Transmission</v>
      </c>
      <c r="BW424" s="32" t="str">
        <f t="shared" si="640"/>
        <v>Gas turbine for gas grid  - inkl. transit</v>
      </c>
      <c r="BX424" s="32" t="str">
        <f t="shared" si="640"/>
        <v>Membrane for deblending - H2. use</v>
      </c>
      <c r="BY424" s="32" t="str">
        <f t="shared" si="640"/>
        <v>Gas turbine for gas grid  - inkl. transit-Membrane for deblending - H2. use</v>
      </c>
      <c r="BZ424" s="32">
        <f t="shared" si="591"/>
        <v>0.2659854595547208</v>
      </c>
      <c r="CA424" s="32">
        <f t="shared" si="592"/>
        <v>0.29264903862988845</v>
      </c>
    </row>
    <row r="425" spans="69:79" x14ac:dyDescent="0.25">
      <c r="BQ425" s="32">
        <f t="shared" si="573"/>
        <v>9</v>
      </c>
      <c r="BR425" s="32">
        <f t="shared" si="574"/>
        <v>14</v>
      </c>
      <c r="BS425" s="32" t="str">
        <f t="shared" ca="1" si="575"/>
        <v>EL</v>
      </c>
      <c r="BT425" s="32" t="str">
        <f t="shared" ref="BT425:BY425" si="641">BT374</f>
        <v>from 5 to 10%</v>
      </c>
      <c r="BU425" s="32" t="str">
        <f t="shared" si="641"/>
        <v>TSO</v>
      </c>
      <c r="BV425" s="32" t="str">
        <f t="shared" si="641"/>
        <v>Storage</v>
      </c>
      <c r="BW425" s="32" t="str">
        <f t="shared" si="641"/>
        <v>Gas turbine for storage (cavern + porous)</v>
      </c>
      <c r="BX425" s="32" t="str">
        <f t="shared" si="641"/>
        <v>Membrane for deblending - Investment</v>
      </c>
      <c r="BY425" s="32" t="str">
        <f t="shared" si="641"/>
        <v>Gas turbine for storage (cavern + porous)-Membrane for deblending - Investment</v>
      </c>
      <c r="BZ425" s="32">
        <f t="shared" si="591"/>
        <v>0</v>
      </c>
      <c r="CA425" s="32">
        <f t="shared" si="592"/>
        <v>0</v>
      </c>
    </row>
    <row r="426" spans="69:79" x14ac:dyDescent="0.25">
      <c r="BQ426" s="32">
        <f t="shared" ref="BQ426:BQ489" si="642">IF(BR426=1,BQ425+1,BQ425)</f>
        <v>9</v>
      </c>
      <c r="BR426" s="32">
        <f t="shared" ref="BR426:BR489" si="643">IF(BR425=MAX($A$4:$A$54),1,BR425+1)</f>
        <v>15</v>
      </c>
      <c r="BS426" s="32" t="str">
        <f t="shared" ref="BS426:BS489" ca="1" si="644">OFFSET($AK$3,0,BQ426-1)</f>
        <v>EL</v>
      </c>
      <c r="BT426" s="32" t="str">
        <f t="shared" ref="BT426:BY426" si="645">BT375</f>
        <v>from 5 to 10%</v>
      </c>
      <c r="BU426" s="32" t="str">
        <f t="shared" si="645"/>
        <v>TSO</v>
      </c>
      <c r="BV426" s="32" t="str">
        <f t="shared" si="645"/>
        <v>Storage</v>
      </c>
      <c r="BW426" s="32" t="str">
        <f t="shared" si="645"/>
        <v>Gas turbine for storage (cavern + porous)</v>
      </c>
      <c r="BX426" s="32" t="str">
        <f t="shared" si="645"/>
        <v>Membrane for deblending - electr. demand</v>
      </c>
      <c r="BY426" s="32" t="str">
        <f t="shared" si="645"/>
        <v>Gas turbine for storage (cavern + porous)-Membrane for deblending - electr. demand</v>
      </c>
      <c r="BZ426" s="32">
        <f t="shared" si="591"/>
        <v>0</v>
      </c>
      <c r="CA426" s="32">
        <f t="shared" si="592"/>
        <v>0</v>
      </c>
    </row>
    <row r="427" spans="69:79" x14ac:dyDescent="0.25">
      <c r="BQ427" s="32">
        <f t="shared" si="642"/>
        <v>9</v>
      </c>
      <c r="BR427" s="32">
        <f t="shared" si="643"/>
        <v>16</v>
      </c>
      <c r="BS427" s="32" t="str">
        <f t="shared" ca="1" si="644"/>
        <v>EL</v>
      </c>
      <c r="BT427" s="32" t="str">
        <f t="shared" ref="BT427:BY427" si="646">BT376</f>
        <v>from 5 to 10%</v>
      </c>
      <c r="BU427" s="32" t="str">
        <f t="shared" si="646"/>
        <v>TSO</v>
      </c>
      <c r="BV427" s="32" t="str">
        <f t="shared" si="646"/>
        <v>Storage</v>
      </c>
      <c r="BW427" s="32" t="str">
        <f t="shared" si="646"/>
        <v>Gas turbine for storage (cavern + porous)</v>
      </c>
      <c r="BX427" s="32" t="str">
        <f t="shared" si="646"/>
        <v>Membrane for deblending - H2. use</v>
      </c>
      <c r="BY427" s="32" t="str">
        <f t="shared" si="646"/>
        <v>Gas turbine for storage (cavern + porous)-Membrane for deblending - H2. use</v>
      </c>
      <c r="BZ427" s="32">
        <f t="shared" si="591"/>
        <v>0</v>
      </c>
      <c r="CA427" s="32">
        <f t="shared" si="592"/>
        <v>0</v>
      </c>
    </row>
    <row r="428" spans="69:79" x14ac:dyDescent="0.25">
      <c r="BQ428" s="32">
        <f t="shared" si="642"/>
        <v>9</v>
      </c>
      <c r="BR428" s="32">
        <f t="shared" si="643"/>
        <v>17</v>
      </c>
      <c r="BS428" s="32" t="str">
        <f t="shared" ca="1" si="644"/>
        <v>EL</v>
      </c>
      <c r="BT428" s="32" t="str">
        <f t="shared" ref="BT428:BY428" si="647">BT377</f>
        <v>from 5 to 10%</v>
      </c>
      <c r="BU428" s="32" t="str">
        <f t="shared" si="647"/>
        <v>TSO</v>
      </c>
      <c r="BV428" s="32" t="str">
        <f t="shared" si="647"/>
        <v>Industrie</v>
      </c>
      <c r="BW428" s="32" t="str">
        <f t="shared" si="647"/>
        <v>50% industrial high temperature application (&gt;500°C without glass)</v>
      </c>
      <c r="BX428" s="32" t="str">
        <f t="shared" si="647"/>
        <v>Calorific value adjustment - Investment</v>
      </c>
      <c r="BY428" s="32" t="str">
        <f t="shared" si="647"/>
        <v>50% industrial high temperature application (&gt;500°C without glass)-Calorific value adjustment - Investment</v>
      </c>
      <c r="BZ428" s="32">
        <f t="shared" si="591"/>
        <v>0.30662202350962364</v>
      </c>
      <c r="CA428" s="32">
        <f t="shared" si="592"/>
        <v>1.6663335994479458</v>
      </c>
    </row>
    <row r="429" spans="69:79" x14ac:dyDescent="0.25">
      <c r="BQ429" s="32">
        <f t="shared" si="642"/>
        <v>9</v>
      </c>
      <c r="BR429" s="32">
        <f t="shared" si="643"/>
        <v>18</v>
      </c>
      <c r="BS429" s="32" t="str">
        <f t="shared" ca="1" si="644"/>
        <v>EL</v>
      </c>
      <c r="BT429" s="32" t="str">
        <f t="shared" ref="BT429:BY429" si="648">BT378</f>
        <v>from 5 to 10%</v>
      </c>
      <c r="BU429" s="32" t="str">
        <f t="shared" si="648"/>
        <v>TSO</v>
      </c>
      <c r="BV429" s="32" t="str">
        <f t="shared" si="648"/>
        <v>Industrie</v>
      </c>
      <c r="BW429" s="32" t="str">
        <f t="shared" si="648"/>
        <v>50% industrial high temperature application (&gt;500°C without glass)</v>
      </c>
      <c r="BX429" s="32" t="str">
        <f t="shared" si="648"/>
        <v xml:space="preserve">Calorific value adjustment - LPG demand </v>
      </c>
      <c r="BY429" s="32" t="str">
        <f t="shared" si="648"/>
        <v xml:space="preserve">50% industrial high temperature application (&gt;500°C without glass)-Calorific value adjustment - LPG demand </v>
      </c>
      <c r="BZ429" s="32">
        <f t="shared" si="591"/>
        <v>2.6860089259443032</v>
      </c>
      <c r="CA429" s="32">
        <f t="shared" si="592"/>
        <v>14.157133524958946</v>
      </c>
    </row>
    <row r="430" spans="69:79" x14ac:dyDescent="0.25">
      <c r="BQ430" s="32">
        <f t="shared" si="642"/>
        <v>9</v>
      </c>
      <c r="BR430" s="32">
        <f t="shared" si="643"/>
        <v>19</v>
      </c>
      <c r="BS430" s="32" t="str">
        <f t="shared" ca="1" si="644"/>
        <v>EL</v>
      </c>
      <c r="BT430" s="32" t="str">
        <f t="shared" ref="BT430:BY430" si="649">BT379</f>
        <v>from 5 to 10%</v>
      </c>
      <c r="BU430" s="32" t="str">
        <f t="shared" si="649"/>
        <v>TSO</v>
      </c>
      <c r="BV430" s="32" t="str">
        <f t="shared" si="649"/>
        <v>Transmission</v>
      </c>
      <c r="BW430" s="32" t="str">
        <f t="shared" si="649"/>
        <v>Instalation of higher gas turbine capacities for compressors - inkl. transit and storage</v>
      </c>
      <c r="BX430" s="32" t="str">
        <f t="shared" si="649"/>
        <v>Investment +30% of excisting capacity</v>
      </c>
      <c r="BY430" s="32" t="str">
        <f t="shared" si="649"/>
        <v>Instalation of higher gas turbine capacities for compressors - inkl. transit and storage-Investment +30% of excisting capacity</v>
      </c>
      <c r="BZ430" s="32">
        <f t="shared" si="591"/>
        <v>4.351438396854216E-2</v>
      </c>
      <c r="CA430" s="32">
        <f t="shared" si="592"/>
        <v>6.6592254889846858</v>
      </c>
    </row>
    <row r="431" spans="69:79" x14ac:dyDescent="0.25">
      <c r="BQ431" s="32">
        <f t="shared" si="642"/>
        <v>9</v>
      </c>
      <c r="BR431" s="32">
        <f t="shared" si="643"/>
        <v>20</v>
      </c>
      <c r="BS431" s="32" t="str">
        <f t="shared" ca="1" si="644"/>
        <v>EL</v>
      </c>
      <c r="BT431" s="32" t="str">
        <f t="shared" ref="BT431:BY431" si="650">BT380</f>
        <v>from 5 to 10%</v>
      </c>
      <c r="BU431" s="32" t="str">
        <f t="shared" si="650"/>
        <v>TSO</v>
      </c>
      <c r="BV431" s="32" t="str">
        <f t="shared" si="650"/>
        <v>Transmission</v>
      </c>
      <c r="BW431" s="32" t="str">
        <f t="shared" si="650"/>
        <v>Instalation of higher gas turbine capacities for compressors - inkl. transit and storage</v>
      </c>
      <c r="BX431" s="32" t="str">
        <f t="shared" si="650"/>
        <v>Gas demand +30% of excisting transport losses</v>
      </c>
      <c r="BY431" s="32" t="str">
        <f t="shared" si="650"/>
        <v>Instalation of higher gas turbine capacities for compressors - inkl. transit and storage-Gas demand +30% of excisting transport losses</v>
      </c>
      <c r="BZ431" s="32">
        <f t="shared" si="591"/>
        <v>7.9795637866416233E-2</v>
      </c>
      <c r="CA431" s="32">
        <f t="shared" si="592"/>
        <v>2.236263768707607</v>
      </c>
    </row>
    <row r="432" spans="69:79" x14ac:dyDescent="0.25">
      <c r="BQ432" s="32">
        <f t="shared" si="642"/>
        <v>9</v>
      </c>
      <c r="BR432" s="32">
        <f t="shared" si="643"/>
        <v>21</v>
      </c>
      <c r="BS432" s="32" t="str">
        <f t="shared" ca="1" si="644"/>
        <v>EL</v>
      </c>
      <c r="BT432" s="32" t="str">
        <f t="shared" ref="BT432:BY432" si="651">BT381</f>
        <v>from 5 to 10%</v>
      </c>
      <c r="BU432" s="32" t="str">
        <f t="shared" si="651"/>
        <v>TSO</v>
      </c>
      <c r="BV432" s="32" t="str">
        <f t="shared" si="651"/>
        <v>Storage</v>
      </c>
      <c r="BW432" s="32" t="str">
        <f t="shared" si="651"/>
        <v>Gas pressure regulator storage withdrawal</v>
      </c>
      <c r="BX432" s="32" t="str">
        <f t="shared" si="651"/>
        <v xml:space="preserve">  +3% less energy required</v>
      </c>
      <c r="BY432" s="32" t="str">
        <f t="shared" si="651"/>
        <v>Gas pressure regulator storage withdrawal-  +3% less energy required</v>
      </c>
      <c r="BZ432" s="32">
        <f t="shared" si="591"/>
        <v>0</v>
      </c>
      <c r="CA432" s="32">
        <f t="shared" si="592"/>
        <v>0</v>
      </c>
    </row>
    <row r="433" spans="69:79" x14ac:dyDescent="0.25">
      <c r="BQ433" s="32">
        <f t="shared" si="642"/>
        <v>9</v>
      </c>
      <c r="BR433" s="32">
        <f t="shared" si="643"/>
        <v>22</v>
      </c>
      <c r="BS433" s="32" t="str">
        <f t="shared" ca="1" si="644"/>
        <v>EL</v>
      </c>
      <c r="BT433" s="32" t="str">
        <f t="shared" ref="BT433:BY433" si="652">BT382</f>
        <v>from 5 to 10%</v>
      </c>
      <c r="BU433" s="32" t="str">
        <f t="shared" si="652"/>
        <v>TSO</v>
      </c>
      <c r="BV433" s="32" t="str">
        <f t="shared" si="652"/>
        <v>Storage</v>
      </c>
      <c r="BW433" s="32" t="str">
        <f t="shared" si="652"/>
        <v>H2 losses by drying</v>
      </c>
      <c r="BX433" s="32" t="str">
        <f t="shared" si="652"/>
        <v xml:space="preserve">  5% of H2</v>
      </c>
      <c r="BY433" s="32" t="str">
        <f t="shared" si="652"/>
        <v>H2 losses by drying-  5% of H2</v>
      </c>
      <c r="BZ433" s="32">
        <f t="shared" si="591"/>
        <v>0</v>
      </c>
      <c r="CA433" s="32">
        <f t="shared" si="592"/>
        <v>0</v>
      </c>
    </row>
    <row r="434" spans="69:79" x14ac:dyDescent="0.25">
      <c r="BQ434" s="32">
        <f t="shared" si="642"/>
        <v>9</v>
      </c>
      <c r="BR434" s="32">
        <f t="shared" si="643"/>
        <v>23</v>
      </c>
      <c r="BS434" s="32" t="str">
        <f t="shared" ca="1" si="644"/>
        <v>EL</v>
      </c>
      <c r="BT434" s="32" t="str">
        <f t="shared" ref="BT434:BY434" si="653">BT383</f>
        <v>from 5 to 10%</v>
      </c>
      <c r="BU434" s="32" t="str">
        <f t="shared" si="653"/>
        <v>TSO</v>
      </c>
      <c r="BV434" s="32" t="str">
        <f t="shared" si="653"/>
        <v>Transmission</v>
      </c>
      <c r="BW434" s="32" t="str">
        <f t="shared" si="653"/>
        <v>Gas pressure regulator &gt;40 to 16bar</v>
      </c>
      <c r="BX434" s="32" t="str">
        <f t="shared" si="653"/>
        <v xml:space="preserve">  +3% less energy required</v>
      </c>
      <c r="BY434" s="32" t="str">
        <f t="shared" si="653"/>
        <v>Gas pressure regulator &gt;40 to 16bar-  +3% less energy required</v>
      </c>
      <c r="BZ434" s="32">
        <f t="shared" si="591"/>
        <v>1.8911362976152344E-3</v>
      </c>
      <c r="CA434" s="32">
        <f t="shared" si="592"/>
        <v>-5.2998881857734943E-2</v>
      </c>
    </row>
    <row r="435" spans="69:79" x14ac:dyDescent="0.25">
      <c r="BQ435" s="32">
        <f t="shared" si="642"/>
        <v>9</v>
      </c>
      <c r="BR435" s="32">
        <f t="shared" si="643"/>
        <v>24</v>
      </c>
      <c r="BS435" s="32" t="str">
        <f t="shared" ca="1" si="644"/>
        <v>EL</v>
      </c>
      <c r="BT435" s="32" t="str">
        <f t="shared" ref="BT435:BY435" si="654">BT384</f>
        <v>from 5 to 10%</v>
      </c>
      <c r="BU435" s="32" t="str">
        <f t="shared" si="654"/>
        <v>DSO</v>
      </c>
      <c r="BV435" s="32" t="str">
        <f t="shared" si="654"/>
        <v>Industrie</v>
      </c>
      <c r="BW435" s="32" t="str">
        <f t="shared" si="654"/>
        <v>50% industrial high temperature application (&gt;500°C without glass)</v>
      </c>
      <c r="BX435" s="32" t="str">
        <f t="shared" si="654"/>
        <v>Calorific value adjustment - Investment</v>
      </c>
      <c r="BY435" s="32" t="str">
        <f t="shared" si="654"/>
        <v>50% industrial high temperature application (&gt;500°C without glass)-Calorific value adjustment - Investment</v>
      </c>
      <c r="BZ435" s="32">
        <f t="shared" si="591"/>
        <v>0.30662202350962364</v>
      </c>
      <c r="CA435" s="32">
        <f t="shared" si="592"/>
        <v>1.6663335994479458</v>
      </c>
    </row>
    <row r="436" spans="69:79" x14ac:dyDescent="0.25">
      <c r="BQ436" s="32">
        <f t="shared" si="642"/>
        <v>9</v>
      </c>
      <c r="BR436" s="32">
        <f t="shared" si="643"/>
        <v>25</v>
      </c>
      <c r="BS436" s="32" t="str">
        <f t="shared" ca="1" si="644"/>
        <v>EL</v>
      </c>
      <c r="BT436" s="32" t="str">
        <f t="shared" ref="BT436:BY436" si="655">BT385</f>
        <v>from 5 to 10%</v>
      </c>
      <c r="BU436" s="32" t="str">
        <f t="shared" si="655"/>
        <v>DSO</v>
      </c>
      <c r="BV436" s="32" t="str">
        <f t="shared" si="655"/>
        <v>Industrie</v>
      </c>
      <c r="BW436" s="32" t="str">
        <f t="shared" si="655"/>
        <v>50% industrial high temperature application (&gt;500°C without glass)</v>
      </c>
      <c r="BX436" s="32" t="str">
        <f t="shared" si="655"/>
        <v xml:space="preserve">Calorific value adjustment - LPG demand </v>
      </c>
      <c r="BY436" s="32" t="str">
        <f t="shared" si="655"/>
        <v xml:space="preserve">50% industrial high temperature application (&gt;500°C without glass)-Calorific value adjustment - LPG demand </v>
      </c>
      <c r="BZ436" s="32">
        <f t="shared" si="591"/>
        <v>2.6860089259443032</v>
      </c>
      <c r="CA436" s="32">
        <f t="shared" si="592"/>
        <v>14.157133524958946</v>
      </c>
    </row>
    <row r="437" spans="69:79" x14ac:dyDescent="0.25">
      <c r="BQ437" s="32">
        <f t="shared" si="642"/>
        <v>9</v>
      </c>
      <c r="BR437" s="32">
        <f t="shared" si="643"/>
        <v>26</v>
      </c>
      <c r="BS437" s="32" t="str">
        <f t="shared" ca="1" si="644"/>
        <v>EL</v>
      </c>
      <c r="BT437" s="32" t="str">
        <f t="shared" ref="BT437:BY437" si="656">BT386</f>
        <v>from 5 to 10%</v>
      </c>
      <c r="BU437" s="32" t="str">
        <f t="shared" si="656"/>
        <v>TSO</v>
      </c>
      <c r="BV437" s="32" t="str">
        <f t="shared" si="656"/>
        <v>Transmission</v>
      </c>
      <c r="BW437" s="32" t="str">
        <f t="shared" si="656"/>
        <v>gas chromatographs (GC)</v>
      </c>
      <c r="BX437" s="32" t="str">
        <f t="shared" si="656"/>
        <v>Adaptation - Exchange helium</v>
      </c>
      <c r="BY437" s="32" t="str">
        <f t="shared" si="656"/>
        <v>gas chromatographs (GC)-Adaptation - Exchange helium</v>
      </c>
      <c r="BZ437" s="32">
        <f t="shared" si="591"/>
        <v>2.1879870129870131E-2</v>
      </c>
      <c r="CA437" s="32">
        <f t="shared" si="592"/>
        <v>0.17276840769263319</v>
      </c>
    </row>
    <row r="438" spans="69:79" x14ac:dyDescent="0.25">
      <c r="BQ438" s="32">
        <f t="shared" si="642"/>
        <v>9</v>
      </c>
      <c r="BR438" s="32">
        <f t="shared" si="643"/>
        <v>27</v>
      </c>
      <c r="BS438" s="32" t="str">
        <f t="shared" ca="1" si="644"/>
        <v>EL</v>
      </c>
      <c r="BT438" s="32" t="str">
        <f t="shared" ref="BT438:BY438" si="657">BT387</f>
        <v>from 5 to 10%</v>
      </c>
      <c r="BU438" s="32" t="str">
        <f t="shared" si="657"/>
        <v>DSO</v>
      </c>
      <c r="BV438" s="32" t="str">
        <f t="shared" si="657"/>
        <v>Industrie</v>
      </c>
      <c r="BW438" s="32" t="str">
        <f t="shared" si="657"/>
        <v>Chemical industry (material use), glass</v>
      </c>
      <c r="BX438" s="32" t="str">
        <f t="shared" si="657"/>
        <v>Membrane for deblending - Investment</v>
      </c>
      <c r="BY438" s="32" t="str">
        <f t="shared" si="657"/>
        <v>Chemical industry (material use), glass-Membrane for deblending - Investment</v>
      </c>
      <c r="BZ438" s="32">
        <f t="shared" si="591"/>
        <v>0.51142997999601836</v>
      </c>
      <c r="CA438" s="32">
        <f t="shared" si="592"/>
        <v>0.3219153173578998</v>
      </c>
    </row>
    <row r="439" spans="69:79" x14ac:dyDescent="0.25">
      <c r="BQ439" s="32">
        <f t="shared" si="642"/>
        <v>9</v>
      </c>
      <c r="BR439" s="32">
        <f t="shared" si="643"/>
        <v>28</v>
      </c>
      <c r="BS439" s="32" t="str">
        <f t="shared" ca="1" si="644"/>
        <v>EL</v>
      </c>
      <c r="BT439" s="32" t="str">
        <f t="shared" ref="BT439:BY439" si="658">BT388</f>
        <v>from 5 to 10%</v>
      </c>
      <c r="BU439" s="32" t="str">
        <f t="shared" si="658"/>
        <v>DSO</v>
      </c>
      <c r="BV439" s="32" t="str">
        <f t="shared" si="658"/>
        <v>Industrie</v>
      </c>
      <c r="BW439" s="32" t="str">
        <f t="shared" si="658"/>
        <v>Chemical industry (material use), glass</v>
      </c>
      <c r="BX439" s="32" t="str">
        <f t="shared" si="658"/>
        <v>Membrane for deblending - H2. use</v>
      </c>
      <c r="BY439" s="32" t="str">
        <f t="shared" si="658"/>
        <v>Chemical industry (material use), glass-Membrane for deblending - H2. use</v>
      </c>
      <c r="BZ439" s="32">
        <f t="shared" si="591"/>
        <v>4.4801266247651208</v>
      </c>
      <c r="CA439" s="32">
        <f t="shared" si="592"/>
        <v>2.4646173363622306</v>
      </c>
    </row>
    <row r="440" spans="69:79" x14ac:dyDescent="0.25">
      <c r="BQ440" s="32">
        <f t="shared" si="642"/>
        <v>9</v>
      </c>
      <c r="BR440" s="32">
        <f t="shared" si="643"/>
        <v>29</v>
      </c>
      <c r="BS440" s="32" t="str">
        <f t="shared" ca="1" si="644"/>
        <v>EL</v>
      </c>
      <c r="BT440" s="32" t="str">
        <f t="shared" ref="BT440:BY440" si="659">BT389</f>
        <v>from 10 to 20%</v>
      </c>
      <c r="BU440" s="32" t="str">
        <f t="shared" si="659"/>
        <v>TSO</v>
      </c>
      <c r="BV440" s="32" t="str">
        <f t="shared" si="659"/>
        <v>Transmission</v>
      </c>
      <c r="BW440" s="32" t="str">
        <f t="shared" si="659"/>
        <v>compresor gas grid</v>
      </c>
      <c r="BX440" s="32" t="str">
        <f t="shared" si="659"/>
        <v>Component exchange - 50% Investment</v>
      </c>
      <c r="BY440" s="32" t="str">
        <f t="shared" si="659"/>
        <v>compresor gas grid-Component exchange - 50% Investment</v>
      </c>
      <c r="BZ440" s="32">
        <f t="shared" ref="BZ440:BZ503" si="660">INDEX($I$4:$AI$54,$BR440,$BQ440)</f>
        <v>0.1450479465618072</v>
      </c>
      <c r="CA440" s="32">
        <f t="shared" ref="CA440:CA503" si="661">INDEX($AK$4:$BK$54,$BR440,$BQ440)</f>
        <v>13.089501964434621</v>
      </c>
    </row>
    <row r="441" spans="69:79" x14ac:dyDescent="0.25">
      <c r="BQ441" s="32">
        <f t="shared" si="642"/>
        <v>9</v>
      </c>
      <c r="BR441" s="32">
        <f t="shared" si="643"/>
        <v>30</v>
      </c>
      <c r="BS441" s="32" t="str">
        <f t="shared" ca="1" si="644"/>
        <v>EL</v>
      </c>
      <c r="BT441" s="32" t="str">
        <f t="shared" ref="BT441:BY441" si="662">BT390</f>
        <v>from 10 to 20%</v>
      </c>
      <c r="BU441" s="32" t="str">
        <f t="shared" si="662"/>
        <v>TSO</v>
      </c>
      <c r="BV441" s="32" t="str">
        <f t="shared" si="662"/>
        <v>Storage</v>
      </c>
      <c r="BW441" s="32" t="str">
        <f t="shared" si="662"/>
        <v>compresor storage (cavern + porous)</v>
      </c>
      <c r="BX441" s="32" t="str">
        <f t="shared" si="662"/>
        <v>Component exchange - 50% Investment</v>
      </c>
      <c r="BY441" s="32" t="str">
        <f t="shared" si="662"/>
        <v>compresor storage (cavern + porous)-Component exchange - 50% Investment</v>
      </c>
      <c r="BZ441" s="32">
        <f t="shared" si="660"/>
        <v>0</v>
      </c>
      <c r="CA441" s="32">
        <f t="shared" si="661"/>
        <v>0</v>
      </c>
    </row>
    <row r="442" spans="69:79" x14ac:dyDescent="0.25">
      <c r="BQ442" s="32">
        <f t="shared" si="642"/>
        <v>9</v>
      </c>
      <c r="BR442" s="32">
        <f t="shared" si="643"/>
        <v>31</v>
      </c>
      <c r="BS442" s="32" t="str">
        <f t="shared" ca="1" si="644"/>
        <v>EL</v>
      </c>
      <c r="BT442" s="32" t="str">
        <f t="shared" ref="BT442:BY442" si="663">BT391</f>
        <v>from 10 to 20%</v>
      </c>
      <c r="BU442" s="32" t="str">
        <f t="shared" si="663"/>
        <v>TSO</v>
      </c>
      <c r="BV442" s="32" t="str">
        <f t="shared" si="663"/>
        <v>Transmission</v>
      </c>
      <c r="BW442" s="32" t="str">
        <f t="shared" si="663"/>
        <v>Instalation of higher gas turbine capacities for compressors - inkl. transit and storage</v>
      </c>
      <c r="BX442" s="32" t="str">
        <f t="shared" si="663"/>
        <v>Investment +40% of excisting capacity</v>
      </c>
      <c r="BY442" s="32" t="str">
        <f t="shared" si="663"/>
        <v>Instalation of higher gas turbine capacities for compressors - inkl. transit and storage-Investment +40% of excisting capacity</v>
      </c>
      <c r="BZ442" s="32">
        <f t="shared" si="660"/>
        <v>5.8019178624722882E-2</v>
      </c>
      <c r="CA442" s="32">
        <f t="shared" si="661"/>
        <v>8.8789673186462483</v>
      </c>
    </row>
    <row r="443" spans="69:79" x14ac:dyDescent="0.25">
      <c r="BQ443" s="32">
        <f t="shared" si="642"/>
        <v>9</v>
      </c>
      <c r="BR443" s="32">
        <f t="shared" si="643"/>
        <v>32</v>
      </c>
      <c r="BS443" s="32" t="str">
        <f t="shared" ca="1" si="644"/>
        <v>EL</v>
      </c>
      <c r="BT443" s="32" t="str">
        <f t="shared" ref="BT443:BY443" si="664">BT392</f>
        <v>from 10 to 20%</v>
      </c>
      <c r="BU443" s="32" t="str">
        <f t="shared" si="664"/>
        <v>TSO</v>
      </c>
      <c r="BV443" s="32" t="str">
        <f t="shared" si="664"/>
        <v>Transmission</v>
      </c>
      <c r="BW443" s="32" t="str">
        <f t="shared" si="664"/>
        <v>Instalation of higher gas turbine capacities for compressors - inkl. transit and storage</v>
      </c>
      <c r="BX443" s="32" t="str">
        <f t="shared" si="664"/>
        <v>Gas demand +40% of excisting transport losses</v>
      </c>
      <c r="BY443" s="32" t="str">
        <f t="shared" si="664"/>
        <v>Instalation of higher gas turbine capacities for compressors - inkl. transit and storage-Gas demand +40% of excisting transport losses</v>
      </c>
      <c r="BZ443" s="32">
        <f t="shared" si="660"/>
        <v>0.10639418382188832</v>
      </c>
      <c r="CA443" s="32">
        <f t="shared" si="661"/>
        <v>2.9816850249434763</v>
      </c>
    </row>
    <row r="444" spans="69:79" x14ac:dyDescent="0.25">
      <c r="BQ444" s="32">
        <f t="shared" si="642"/>
        <v>9</v>
      </c>
      <c r="BR444" s="32">
        <f t="shared" si="643"/>
        <v>33</v>
      </c>
      <c r="BS444" s="32" t="str">
        <f t="shared" ca="1" si="644"/>
        <v>EL</v>
      </c>
      <c r="BT444" s="32" t="str">
        <f t="shared" ref="BT444:BY444" si="665">BT393</f>
        <v>from 10 to 20%</v>
      </c>
      <c r="BU444" s="32" t="str">
        <f t="shared" si="665"/>
        <v>TSO</v>
      </c>
      <c r="BV444" s="32" t="str">
        <f t="shared" si="665"/>
        <v>Transmission</v>
      </c>
      <c r="BW444" s="32" t="str">
        <f t="shared" si="665"/>
        <v>gas chromatographs (GC)</v>
      </c>
      <c r="BX444" s="32" t="str">
        <f t="shared" si="665"/>
        <v>Adaptation - Exchange helium</v>
      </c>
      <c r="BY444" s="32" t="str">
        <f t="shared" si="665"/>
        <v>gas chromatographs (GC)-Adaptation - Exchange helium</v>
      </c>
      <c r="BZ444" s="32">
        <f t="shared" si="660"/>
        <v>2.1879870129870131E-2</v>
      </c>
      <c r="CA444" s="32">
        <f t="shared" si="661"/>
        <v>0</v>
      </c>
    </row>
    <row r="445" spans="69:79" x14ac:dyDescent="0.25">
      <c r="BQ445" s="32">
        <f t="shared" si="642"/>
        <v>9</v>
      </c>
      <c r="BR445" s="32">
        <f t="shared" si="643"/>
        <v>34</v>
      </c>
      <c r="BS445" s="32" t="str">
        <f t="shared" ca="1" si="644"/>
        <v>EL</v>
      </c>
      <c r="BT445" s="32" t="str">
        <f t="shared" ref="BT445:BY445" si="666">BT394</f>
        <v>from 10 to 20%</v>
      </c>
      <c r="BU445" s="32" t="str">
        <f t="shared" si="666"/>
        <v>DSO</v>
      </c>
      <c r="BV445" s="32" t="str">
        <f t="shared" si="666"/>
        <v>End-use</v>
      </c>
      <c r="BW445" s="32" t="str">
        <f t="shared" si="666"/>
        <v>CHP for power generation</v>
      </c>
      <c r="BX445" s="32" t="str">
        <f t="shared" si="666"/>
        <v>Membrane for deblending - Investment</v>
      </c>
      <c r="BY445" s="32" t="str">
        <f t="shared" si="666"/>
        <v>CHP for power generation-Membrane for deblending - Investment</v>
      </c>
      <c r="BZ445" s="32">
        <f t="shared" si="660"/>
        <v>1.4736388010201307</v>
      </c>
      <c r="CA445" s="32">
        <f t="shared" si="661"/>
        <v>3.6878879790938135</v>
      </c>
    </row>
    <row r="446" spans="69:79" x14ac:dyDescent="0.25">
      <c r="BQ446" s="32">
        <f t="shared" si="642"/>
        <v>9</v>
      </c>
      <c r="BR446" s="32">
        <f t="shared" si="643"/>
        <v>35</v>
      </c>
      <c r="BS446" s="32" t="str">
        <f t="shared" ca="1" si="644"/>
        <v>EL</v>
      </c>
      <c r="BT446" s="32" t="str">
        <f t="shared" ref="BT446:BY446" si="667">BT395</f>
        <v>from 10 to 20%</v>
      </c>
      <c r="BU446" s="32" t="str">
        <f t="shared" si="667"/>
        <v>DSO</v>
      </c>
      <c r="BV446" s="32" t="str">
        <f t="shared" si="667"/>
        <v>End-use</v>
      </c>
      <c r="BW446" s="32" t="str">
        <f t="shared" si="667"/>
        <v>CHP for power generation</v>
      </c>
      <c r="BX446" s="32" t="str">
        <f t="shared" si="667"/>
        <v>Membrane for deblending - electr. demand</v>
      </c>
      <c r="BY446" s="32" t="str">
        <f t="shared" si="667"/>
        <v>CHP for power generation-Membrane for deblending - electr. demand</v>
      </c>
      <c r="BZ446" s="32">
        <f t="shared" si="660"/>
        <v>1.1780680498679874</v>
      </c>
      <c r="CA446" s="32">
        <f t="shared" si="661"/>
        <v>1.151519136444408</v>
      </c>
    </row>
    <row r="447" spans="69:79" x14ac:dyDescent="0.25">
      <c r="BQ447" s="32">
        <f t="shared" si="642"/>
        <v>9</v>
      </c>
      <c r="BR447" s="32">
        <f t="shared" si="643"/>
        <v>36</v>
      </c>
      <c r="BS447" s="32" t="str">
        <f t="shared" ca="1" si="644"/>
        <v>EL</v>
      </c>
      <c r="BT447" s="32" t="str">
        <f t="shared" ref="BT447:BY447" si="668">BT396</f>
        <v>from 10 to 20%</v>
      </c>
      <c r="BU447" s="32" t="str">
        <f t="shared" si="668"/>
        <v>DSO</v>
      </c>
      <c r="BV447" s="32" t="str">
        <f t="shared" si="668"/>
        <v>End-use</v>
      </c>
      <c r="BW447" s="32" t="str">
        <f t="shared" si="668"/>
        <v>CHP for power generation</v>
      </c>
      <c r="BX447" s="32" t="str">
        <f t="shared" si="668"/>
        <v>Membrane for deblending - H2. use</v>
      </c>
      <c r="BY447" s="32" t="str">
        <f t="shared" si="668"/>
        <v>CHP for power generation-Membrane for deblending - H2. use</v>
      </c>
      <c r="BZ447" s="32">
        <f t="shared" si="660"/>
        <v>1.1780680498679874</v>
      </c>
      <c r="CA447" s="32">
        <f t="shared" si="661"/>
        <v>2.5923257821055961</v>
      </c>
    </row>
    <row r="448" spans="69:79" x14ac:dyDescent="0.25">
      <c r="BQ448" s="32">
        <f t="shared" si="642"/>
        <v>9</v>
      </c>
      <c r="BR448" s="32">
        <f t="shared" si="643"/>
        <v>37</v>
      </c>
      <c r="BS448" s="32" t="str">
        <f t="shared" ca="1" si="644"/>
        <v>EL</v>
      </c>
      <c r="BT448" s="32" t="str">
        <f t="shared" ref="BT448:BY448" si="669">BT397</f>
        <v>from 10 to 20%</v>
      </c>
      <c r="BU448" s="32" t="str">
        <f t="shared" si="669"/>
        <v>TSO</v>
      </c>
      <c r="BV448" s="32" t="str">
        <f t="shared" si="669"/>
        <v>Storage</v>
      </c>
      <c r="BW448" s="32" t="str">
        <f t="shared" si="669"/>
        <v>Gas pressure regulator storage withdrawal</v>
      </c>
      <c r="BX448" s="32" t="str">
        <f t="shared" si="669"/>
        <v xml:space="preserve">  +5% less energy required</v>
      </c>
      <c r="BY448" s="32" t="str">
        <f t="shared" si="669"/>
        <v>Gas pressure regulator storage withdrawal-  +5% less energy required</v>
      </c>
      <c r="BZ448" s="32">
        <f t="shared" si="660"/>
        <v>0</v>
      </c>
      <c r="CA448" s="32">
        <f t="shared" si="661"/>
        <v>0</v>
      </c>
    </row>
    <row r="449" spans="69:79" x14ac:dyDescent="0.25">
      <c r="BQ449" s="32">
        <f t="shared" si="642"/>
        <v>9</v>
      </c>
      <c r="BR449" s="32">
        <f t="shared" si="643"/>
        <v>38</v>
      </c>
      <c r="BS449" s="32" t="str">
        <f t="shared" ca="1" si="644"/>
        <v>EL</v>
      </c>
      <c r="BT449" s="32" t="str">
        <f t="shared" ref="BT449:BY449" si="670">BT398</f>
        <v>from 10 to 20%</v>
      </c>
      <c r="BU449" s="32" t="str">
        <f t="shared" si="670"/>
        <v>TSO</v>
      </c>
      <c r="BV449" s="32" t="str">
        <f t="shared" si="670"/>
        <v>Storage</v>
      </c>
      <c r="BW449" s="32" t="str">
        <f t="shared" si="670"/>
        <v>H2 losses by drying</v>
      </c>
      <c r="BX449" s="32" t="str">
        <f t="shared" si="670"/>
        <v xml:space="preserve">  5% of H2</v>
      </c>
      <c r="BY449" s="32" t="str">
        <f t="shared" si="670"/>
        <v>H2 losses by drying-  5% of H2</v>
      </c>
      <c r="BZ449" s="32">
        <f t="shared" si="660"/>
        <v>0</v>
      </c>
      <c r="CA449" s="32">
        <f t="shared" si="661"/>
        <v>0</v>
      </c>
    </row>
    <row r="450" spans="69:79" x14ac:dyDescent="0.25">
      <c r="BQ450" s="32">
        <f t="shared" si="642"/>
        <v>9</v>
      </c>
      <c r="BR450" s="32">
        <f t="shared" si="643"/>
        <v>39</v>
      </c>
      <c r="BS450" s="32" t="str">
        <f t="shared" ca="1" si="644"/>
        <v>EL</v>
      </c>
      <c r="BT450" s="32" t="str">
        <f t="shared" ref="BT450:BY450" si="671">BT399</f>
        <v>from 10 to 20%</v>
      </c>
      <c r="BU450" s="32" t="str">
        <f t="shared" si="671"/>
        <v>TSO</v>
      </c>
      <c r="BV450" s="32" t="str">
        <f t="shared" si="671"/>
        <v>Transmission</v>
      </c>
      <c r="BW450" s="32" t="str">
        <f t="shared" si="671"/>
        <v>Gas pressure regulator &gt;40 to 16bar</v>
      </c>
      <c r="BX450" s="32" t="str">
        <f t="shared" si="671"/>
        <v xml:space="preserve"> +5% less energy required</v>
      </c>
      <c r="BY450" s="32" t="str">
        <f t="shared" si="671"/>
        <v>Gas pressure regulator &gt;40 to 16bar- +5% less energy required</v>
      </c>
      <c r="BZ450" s="32">
        <f t="shared" si="660"/>
        <v>3.1518938293587243E-3</v>
      </c>
      <c r="CA450" s="32">
        <f t="shared" si="661"/>
        <v>-8.8331469762891579E-2</v>
      </c>
    </row>
    <row r="451" spans="69:79" x14ac:dyDescent="0.25">
      <c r="BQ451" s="32">
        <f t="shared" si="642"/>
        <v>9</v>
      </c>
      <c r="BR451" s="32">
        <f t="shared" si="643"/>
        <v>40</v>
      </c>
      <c r="BS451" s="32" t="str">
        <f t="shared" ca="1" si="644"/>
        <v>EL</v>
      </c>
      <c r="BT451" s="32" t="str">
        <f t="shared" ref="BT451:BY451" si="672">BT400</f>
        <v>from 10 to 20%</v>
      </c>
      <c r="BU451" s="32" t="str">
        <f t="shared" si="672"/>
        <v>DSO</v>
      </c>
      <c r="BV451" s="32" t="str">
        <f t="shared" si="672"/>
        <v>Distribution</v>
      </c>
      <c r="BW451" s="32" t="str">
        <f t="shared" si="672"/>
        <v>Gas pressure regulator</v>
      </c>
      <c r="BX451" s="32" t="str">
        <f t="shared" si="672"/>
        <v>Exchange Gas pressure regulator - Investment</v>
      </c>
      <c r="BY451" s="32" t="str">
        <f t="shared" si="672"/>
        <v>Gas pressure regulator-Exchange Gas pressure regulator - Investment</v>
      </c>
      <c r="BZ451" s="32">
        <f t="shared" si="660"/>
        <v>0.4770792463881296</v>
      </c>
      <c r="CA451" s="32">
        <f t="shared" si="661"/>
        <v>1.3383146074216214</v>
      </c>
    </row>
    <row r="452" spans="69:79" x14ac:dyDescent="0.25">
      <c r="BQ452" s="32">
        <f t="shared" si="642"/>
        <v>9</v>
      </c>
      <c r="BR452" s="32">
        <f t="shared" si="643"/>
        <v>41</v>
      </c>
      <c r="BS452" s="32" t="str">
        <f t="shared" ca="1" si="644"/>
        <v>EL</v>
      </c>
      <c r="BT452" s="32" t="str">
        <f t="shared" ref="BT452:BY452" si="673">BT401</f>
        <v>from 10 to 20%</v>
      </c>
      <c r="BU452" s="32" t="str">
        <f t="shared" si="673"/>
        <v>DSO</v>
      </c>
      <c r="BV452" s="32" t="str">
        <f t="shared" si="673"/>
        <v>Distribution</v>
      </c>
      <c r="BW452" s="32" t="str">
        <f t="shared" si="673"/>
        <v>gas chromatographs (GC)</v>
      </c>
      <c r="BX452" s="32" t="str">
        <f t="shared" si="673"/>
        <v>Additional PCS Analysers for calorific value reconstruction system</v>
      </c>
      <c r="BY452" s="32" t="str">
        <f t="shared" si="673"/>
        <v>gas chromatographs (GC)-Additional PCS Analysers for calorific value reconstruction system</v>
      </c>
      <c r="BZ452" s="32">
        <f t="shared" si="660"/>
        <v>9.7176884029675906E-2</v>
      </c>
      <c r="CA452" s="32">
        <f t="shared" si="661"/>
        <v>1.5346613502443522</v>
      </c>
    </row>
    <row r="453" spans="69:79" x14ac:dyDescent="0.25">
      <c r="BQ453" s="32">
        <f t="shared" si="642"/>
        <v>9</v>
      </c>
      <c r="BR453" s="32">
        <f t="shared" si="643"/>
        <v>42</v>
      </c>
      <c r="BS453" s="32" t="str">
        <f t="shared" ca="1" si="644"/>
        <v>EL</v>
      </c>
      <c r="BT453" s="32" t="str">
        <f t="shared" ref="BT453:BY453" si="674">BT402</f>
        <v>from 10 to 20%</v>
      </c>
      <c r="BU453" s="32" t="str">
        <f t="shared" si="674"/>
        <v>DSO</v>
      </c>
      <c r="BV453" s="32" t="str">
        <f t="shared" si="674"/>
        <v>Distribution</v>
      </c>
      <c r="BW453" s="32" t="str">
        <f t="shared" si="674"/>
        <v>Chemical industry (material use), glass</v>
      </c>
      <c r="BX453" s="32" t="str">
        <f t="shared" si="674"/>
        <v>Membrane for deblending - Investment</v>
      </c>
      <c r="BY453" s="32" t="str">
        <f t="shared" si="674"/>
        <v>Chemical industry (material use), glass-Membrane for deblending - Investment</v>
      </c>
      <c r="BZ453" s="32">
        <f t="shared" si="660"/>
        <v>0.51142997999601836</v>
      </c>
      <c r="CA453" s="32">
        <f t="shared" si="661"/>
        <v>0.48806515857488042</v>
      </c>
    </row>
    <row r="454" spans="69:79" x14ac:dyDescent="0.25">
      <c r="BQ454" s="32">
        <f t="shared" si="642"/>
        <v>9</v>
      </c>
      <c r="BR454" s="32">
        <f t="shared" si="643"/>
        <v>43</v>
      </c>
      <c r="BS454" s="32" t="str">
        <f t="shared" ca="1" si="644"/>
        <v>EL</v>
      </c>
      <c r="BT454" s="32" t="str">
        <f t="shared" ref="BT454:BY454" si="675">BT403</f>
        <v>from 10 to 20%</v>
      </c>
      <c r="BU454" s="32" t="str">
        <f t="shared" si="675"/>
        <v>DSO</v>
      </c>
      <c r="BV454" s="32" t="str">
        <f t="shared" si="675"/>
        <v>Distribution</v>
      </c>
      <c r="BW454" s="32" t="str">
        <f t="shared" si="675"/>
        <v>Chemical industry (material use), glass</v>
      </c>
      <c r="BX454" s="32" t="str">
        <f t="shared" si="675"/>
        <v>Membrane for deblending - H2. use</v>
      </c>
      <c r="BY454" s="32" t="str">
        <f t="shared" si="675"/>
        <v>Chemical industry (material use), glass-Membrane for deblending - H2. use</v>
      </c>
      <c r="BZ454" s="32">
        <f t="shared" si="660"/>
        <v>8.9602532495302416</v>
      </c>
      <c r="CA454" s="32">
        <f t="shared" si="661"/>
        <v>9.8584693454489223</v>
      </c>
    </row>
    <row r="455" spans="69:79" x14ac:dyDescent="0.25">
      <c r="BQ455" s="32">
        <f t="shared" si="642"/>
        <v>9</v>
      </c>
      <c r="BR455" s="32">
        <f t="shared" si="643"/>
        <v>44</v>
      </c>
      <c r="BS455" s="32" t="str">
        <f t="shared" ca="1" si="644"/>
        <v>EL</v>
      </c>
      <c r="BT455" s="32" t="str">
        <f t="shared" ref="BT455:BY455" si="676">BT404</f>
        <v>from 10 to 20%</v>
      </c>
      <c r="BU455" s="32" t="str">
        <f t="shared" si="676"/>
        <v>DSO</v>
      </c>
      <c r="BV455" s="32" t="str">
        <f t="shared" si="676"/>
        <v>Distribution</v>
      </c>
      <c r="BW455" s="32" t="str">
        <f t="shared" si="676"/>
        <v xml:space="preserve">Gas turbine for power generation (old stock) </v>
      </c>
      <c r="BX455" s="32" t="str">
        <f t="shared" si="676"/>
        <v>Membrane for deblending - Investment</v>
      </c>
      <c r="BY455" s="32" t="str">
        <f t="shared" si="676"/>
        <v>Gas turbine for power generation (old stock) -Membrane for deblending - Investment</v>
      </c>
      <c r="BZ455" s="32">
        <f t="shared" si="660"/>
        <v>8.6245539779266043</v>
      </c>
      <c r="CA455" s="32">
        <f t="shared" si="661"/>
        <v>8.2305388215746262</v>
      </c>
    </row>
    <row r="456" spans="69:79" x14ac:dyDescent="0.25">
      <c r="BQ456" s="32">
        <f t="shared" si="642"/>
        <v>9</v>
      </c>
      <c r="BR456" s="32">
        <f t="shared" si="643"/>
        <v>45</v>
      </c>
      <c r="BS456" s="32" t="str">
        <f t="shared" ca="1" si="644"/>
        <v>EL</v>
      </c>
      <c r="BT456" s="32" t="str">
        <f t="shared" ref="BT456:BY456" si="677">BT405</f>
        <v>from 10 to 20%</v>
      </c>
      <c r="BU456" s="32" t="str">
        <f t="shared" si="677"/>
        <v>DSO</v>
      </c>
      <c r="BV456" s="32" t="str">
        <f t="shared" si="677"/>
        <v>Distribution</v>
      </c>
      <c r="BW456" s="32" t="str">
        <f t="shared" si="677"/>
        <v xml:space="preserve">Gas turbine for power generation (old stock) </v>
      </c>
      <c r="BX456" s="32" t="str">
        <f t="shared" si="677"/>
        <v>Membrane for deblending - H2. use</v>
      </c>
      <c r="BY456" s="32" t="str">
        <f t="shared" si="677"/>
        <v>Gas turbine for power generation (old stock) -Membrane for deblending - H2. use</v>
      </c>
      <c r="BZ456" s="32">
        <f t="shared" si="660"/>
        <v>18.191178488876879</v>
      </c>
      <c r="CA456" s="32">
        <f t="shared" si="661"/>
        <v>20.014744058666494</v>
      </c>
    </row>
    <row r="457" spans="69:79" x14ac:dyDescent="0.25">
      <c r="BQ457" s="32">
        <f t="shared" si="642"/>
        <v>9</v>
      </c>
      <c r="BR457" s="32">
        <f t="shared" si="643"/>
        <v>46</v>
      </c>
      <c r="BS457" s="32" t="str">
        <f t="shared" ca="1" si="644"/>
        <v>EL</v>
      </c>
      <c r="BT457" s="32" t="str">
        <f t="shared" ref="BT457:BY457" si="678">BT406</f>
        <v>from 10 to 20%</v>
      </c>
      <c r="BU457" s="32" t="str">
        <f t="shared" si="678"/>
        <v>DSO</v>
      </c>
      <c r="BV457" s="32" t="str">
        <f t="shared" si="678"/>
        <v>Distribution</v>
      </c>
      <c r="BW457" s="32" t="str">
        <f t="shared" si="678"/>
        <v>Gas turbine for grid and storage</v>
      </c>
      <c r="BX457" s="32" t="str">
        <f t="shared" si="678"/>
        <v>Membrane for deblending - Investment</v>
      </c>
      <c r="BY457" s="32" t="str">
        <f t="shared" si="678"/>
        <v>Gas turbine for grid and storage-Membrane for deblending - Investment</v>
      </c>
      <c r="BZ457" s="32">
        <f t="shared" si="660"/>
        <v>0.43953923200547634</v>
      </c>
      <c r="CA457" s="32">
        <f t="shared" si="661"/>
        <v>1.1412974679457599</v>
      </c>
    </row>
    <row r="458" spans="69:79" x14ac:dyDescent="0.25">
      <c r="BQ458" s="32">
        <f t="shared" si="642"/>
        <v>9</v>
      </c>
      <c r="BR458" s="32">
        <f t="shared" si="643"/>
        <v>47</v>
      </c>
      <c r="BS458" s="32" t="str">
        <f t="shared" ca="1" si="644"/>
        <v>EL</v>
      </c>
      <c r="BT458" s="32" t="str">
        <f t="shared" ref="BT458:BY458" si="679">BT407</f>
        <v>from 10 to 20%</v>
      </c>
      <c r="BU458" s="32" t="str">
        <f t="shared" si="679"/>
        <v>DSO</v>
      </c>
      <c r="BV458" s="32" t="str">
        <f t="shared" si="679"/>
        <v>Distribution</v>
      </c>
      <c r="BW458" s="32" t="str">
        <f t="shared" si="679"/>
        <v>Gas turbine for grid and storage</v>
      </c>
      <c r="BX458" s="32" t="str">
        <f t="shared" si="679"/>
        <v>Membrane for deblending - H2. use</v>
      </c>
      <c r="BY458" s="32" t="str">
        <f t="shared" si="679"/>
        <v>Gas turbine for grid and storage-Membrane for deblending - H2. use</v>
      </c>
      <c r="BZ458" s="32">
        <f t="shared" si="660"/>
        <v>0.2659854595547208</v>
      </c>
      <c r="CA458" s="32">
        <f t="shared" si="661"/>
        <v>0.29264903862988845</v>
      </c>
    </row>
    <row r="459" spans="69:79" x14ac:dyDescent="0.25">
      <c r="BQ459" s="32">
        <f t="shared" si="642"/>
        <v>9</v>
      </c>
      <c r="BR459" s="32">
        <f t="shared" si="643"/>
        <v>48</v>
      </c>
      <c r="BS459" s="32" t="str">
        <f t="shared" ca="1" si="644"/>
        <v>EL</v>
      </c>
      <c r="BT459" s="32" t="str">
        <f t="shared" ref="BT459:BY459" si="680">BT408</f>
        <v>from 10 to 20%</v>
      </c>
      <c r="BU459" s="32" t="str">
        <f t="shared" si="680"/>
        <v>DSO</v>
      </c>
      <c r="BV459" s="32" t="str">
        <f t="shared" si="680"/>
        <v>Distribution</v>
      </c>
      <c r="BW459" s="32" t="str">
        <f t="shared" si="680"/>
        <v>industrial high temperature application (&gt;500°C without glass)</v>
      </c>
      <c r="BX459" s="32" t="str">
        <f t="shared" si="680"/>
        <v xml:space="preserve">Calorific value adjustment - LPG demand </v>
      </c>
      <c r="BY459" s="32" t="str">
        <f t="shared" si="680"/>
        <v xml:space="preserve">industrial high temperature application (&gt;500°C without glass)-Calorific value adjustment - LPG demand </v>
      </c>
      <c r="BZ459" s="32">
        <f t="shared" si="660"/>
        <v>5.3720178518886064</v>
      </c>
      <c r="CA459" s="32">
        <f t="shared" si="661"/>
        <v>28.314267049917891</v>
      </c>
    </row>
    <row r="460" spans="69:79" x14ac:dyDescent="0.25">
      <c r="BQ460" s="32">
        <f t="shared" si="642"/>
        <v>9</v>
      </c>
      <c r="BR460" s="32">
        <f t="shared" si="643"/>
        <v>49</v>
      </c>
      <c r="BS460" s="32" t="str">
        <f t="shared" ca="1" si="644"/>
        <v>EL</v>
      </c>
      <c r="BT460" s="32" t="str">
        <f t="shared" ref="BT460:BY460" si="681">BT409</f>
        <v>&gt;20%</v>
      </c>
      <c r="BU460" s="32" t="str">
        <f t="shared" si="681"/>
        <v>DSO</v>
      </c>
      <c r="BV460" s="32" t="str">
        <f t="shared" si="681"/>
        <v>End-use</v>
      </c>
      <c r="BW460" s="32" t="str">
        <f t="shared" si="681"/>
        <v>boilers</v>
      </c>
      <c r="BX460" s="32" t="str">
        <f t="shared" si="681"/>
        <v>new heating boilers - Investment</v>
      </c>
      <c r="BY460" s="32" t="str">
        <f t="shared" si="681"/>
        <v>boilers-new heating boilers - Investment</v>
      </c>
      <c r="BZ460" s="32">
        <f t="shared" si="660"/>
        <v>320.02728981875123</v>
      </c>
      <c r="CA460" s="32">
        <f t="shared" si="661"/>
        <v>330.49925388499457</v>
      </c>
    </row>
    <row r="461" spans="69:79" x14ac:dyDescent="0.25">
      <c r="BQ461" s="32">
        <f t="shared" si="642"/>
        <v>9</v>
      </c>
      <c r="BR461" s="32">
        <f t="shared" si="643"/>
        <v>50</v>
      </c>
      <c r="BS461" s="32" t="str">
        <f t="shared" ca="1" si="644"/>
        <v>EL</v>
      </c>
      <c r="BT461" s="32" t="str">
        <f t="shared" ref="BT461:BY461" si="682">BT410</f>
        <v>&gt;20%</v>
      </c>
      <c r="BU461" s="32" t="str">
        <f t="shared" si="682"/>
        <v>DSO</v>
      </c>
      <c r="BV461" s="32" t="str">
        <f t="shared" si="682"/>
        <v>…</v>
      </c>
      <c r="BW461" s="32" t="str">
        <f t="shared" si="682"/>
        <v>…</v>
      </c>
      <c r="BX461" s="32" t="str">
        <f t="shared" si="682"/>
        <v>new heating boilers - Investment</v>
      </c>
      <c r="BY461" s="32" t="str">
        <f t="shared" si="682"/>
        <v>…-new heating boilers - Investment</v>
      </c>
      <c r="BZ461" s="32">
        <f t="shared" si="660"/>
        <v>0</v>
      </c>
      <c r="CA461" s="32">
        <f t="shared" si="661"/>
        <v>0</v>
      </c>
    </row>
    <row r="462" spans="69:79" x14ac:dyDescent="0.25">
      <c r="BQ462" s="32">
        <f t="shared" si="642"/>
        <v>9</v>
      </c>
      <c r="BR462" s="32">
        <f t="shared" si="643"/>
        <v>51</v>
      </c>
      <c r="BS462" s="32" t="str">
        <f t="shared" ca="1" si="644"/>
        <v>EL</v>
      </c>
      <c r="BT462" s="32" t="str">
        <f t="shared" ref="BT462:BY462" si="683">BT411</f>
        <v>&gt;20%</v>
      </c>
      <c r="BU462" s="32" t="str">
        <f t="shared" si="683"/>
        <v>DSO</v>
      </c>
      <c r="BV462" s="32" t="str">
        <f t="shared" si="683"/>
        <v>…</v>
      </c>
      <c r="BW462" s="32" t="str">
        <f t="shared" si="683"/>
        <v>…</v>
      </c>
      <c r="BX462" s="32" t="str">
        <f t="shared" si="683"/>
        <v>new heating boilers - Investment</v>
      </c>
      <c r="BY462" s="32" t="str">
        <f t="shared" si="683"/>
        <v>…-new heating boilers - Investment</v>
      </c>
      <c r="BZ462" s="32">
        <f t="shared" si="660"/>
        <v>0</v>
      </c>
      <c r="CA462" s="32">
        <f t="shared" si="661"/>
        <v>0</v>
      </c>
    </row>
    <row r="463" spans="69:79" x14ac:dyDescent="0.25">
      <c r="BQ463" s="32">
        <f t="shared" si="642"/>
        <v>10</v>
      </c>
      <c r="BR463" s="32">
        <f t="shared" si="643"/>
        <v>1</v>
      </c>
      <c r="BS463" s="32" t="str">
        <f t="shared" ca="1" si="644"/>
        <v>ES</v>
      </c>
      <c r="BT463" s="32" t="str">
        <f t="shared" ref="BT463:BY463" si="684">BT412</f>
        <v>&lt;5%</v>
      </c>
      <c r="BU463" s="32" t="str">
        <f t="shared" si="684"/>
        <v>TSO</v>
      </c>
      <c r="BV463" s="32" t="str">
        <f t="shared" si="684"/>
        <v>Storage</v>
      </c>
      <c r="BW463" s="32" t="str">
        <f t="shared" si="684"/>
        <v>Porous storage</v>
      </c>
      <c r="BX463" s="32" t="str">
        <f t="shared" si="684"/>
        <v>Desulfurization and Drying - Investment</v>
      </c>
      <c r="BY463" s="32" t="str">
        <f t="shared" si="684"/>
        <v>Porous storage-Desulfurization and Drying - Investment</v>
      </c>
      <c r="BZ463" s="32">
        <f t="shared" si="660"/>
        <v>0.84227748691099469</v>
      </c>
      <c r="CA463" s="32">
        <f t="shared" si="661"/>
        <v>4.9231689041918028</v>
      </c>
    </row>
    <row r="464" spans="69:79" x14ac:dyDescent="0.25">
      <c r="BQ464" s="32">
        <f t="shared" si="642"/>
        <v>10</v>
      </c>
      <c r="BR464" s="32">
        <f t="shared" si="643"/>
        <v>2</v>
      </c>
      <c r="BS464" s="32" t="str">
        <f t="shared" ca="1" si="644"/>
        <v>ES</v>
      </c>
      <c r="BT464" s="32" t="str">
        <f t="shared" ref="BT464:BY464" si="685">BT413</f>
        <v>&lt;5%</v>
      </c>
      <c r="BU464" s="32" t="str">
        <f t="shared" si="685"/>
        <v>TSO</v>
      </c>
      <c r="BV464" s="32" t="str">
        <f t="shared" si="685"/>
        <v>Industrie</v>
      </c>
      <c r="BW464" s="32" t="str">
        <f t="shared" si="685"/>
        <v>50% Chemical industry (material use), glass</v>
      </c>
      <c r="BX464" s="32" t="str">
        <f t="shared" si="685"/>
        <v>Membrane for deblending - Investment</v>
      </c>
      <c r="BY464" s="32" t="str">
        <f t="shared" si="685"/>
        <v>50% Chemical industry (material use), glass-Membrane for deblending - Investment</v>
      </c>
      <c r="BZ464" s="32">
        <f t="shared" si="660"/>
        <v>0.73717345416238078</v>
      </c>
      <c r="CA464" s="32">
        <f t="shared" si="661"/>
        <v>0.67732689896429443</v>
      </c>
    </row>
    <row r="465" spans="69:79" x14ac:dyDescent="0.25">
      <c r="BQ465" s="32">
        <f t="shared" si="642"/>
        <v>10</v>
      </c>
      <c r="BR465" s="32">
        <f t="shared" si="643"/>
        <v>3</v>
      </c>
      <c r="BS465" s="32" t="str">
        <f t="shared" ca="1" si="644"/>
        <v>ES</v>
      </c>
      <c r="BT465" s="32" t="str">
        <f t="shared" ref="BT465:BY465" si="686">BT414</f>
        <v>&lt;5%</v>
      </c>
      <c r="BU465" s="32" t="str">
        <f t="shared" si="686"/>
        <v>TSO</v>
      </c>
      <c r="BV465" s="32" t="str">
        <f t="shared" si="686"/>
        <v>Industrie</v>
      </c>
      <c r="BW465" s="32" t="str">
        <f t="shared" si="686"/>
        <v>50% Chemical industry (material use), glass</v>
      </c>
      <c r="BX465" s="32" t="str">
        <f t="shared" si="686"/>
        <v>Membrane for deblending - electr. demand</v>
      </c>
      <c r="BY465" s="32" t="str">
        <f t="shared" si="686"/>
        <v>50% Chemical industry (material use), glass-Membrane for deblending - electr. demand</v>
      </c>
      <c r="BZ465" s="32">
        <f t="shared" si="660"/>
        <v>6.4576394584624559</v>
      </c>
      <c r="CA465" s="32">
        <f t="shared" si="661"/>
        <v>6.3121102499225739</v>
      </c>
    </row>
    <row r="466" spans="69:79" x14ac:dyDescent="0.25">
      <c r="BQ466" s="32">
        <f t="shared" si="642"/>
        <v>10</v>
      </c>
      <c r="BR466" s="32">
        <f t="shared" si="643"/>
        <v>4</v>
      </c>
      <c r="BS466" s="32" t="str">
        <f t="shared" ca="1" si="644"/>
        <v>ES</v>
      </c>
      <c r="BT466" s="32" t="str">
        <f t="shared" ref="BT466:BY466" si="687">BT415</f>
        <v>&lt;5%</v>
      </c>
      <c r="BU466" s="32" t="str">
        <f t="shared" si="687"/>
        <v>TSO</v>
      </c>
      <c r="BV466" s="32" t="str">
        <f t="shared" si="687"/>
        <v>Industrie</v>
      </c>
      <c r="BW466" s="32" t="str">
        <f t="shared" si="687"/>
        <v>50% Chemical industry (material use), glass</v>
      </c>
      <c r="BX466" s="32" t="str">
        <f t="shared" si="687"/>
        <v>Membrane for deblending - H2. use</v>
      </c>
      <c r="BY466" s="32" t="str">
        <f t="shared" si="687"/>
        <v>50% Chemical industry (material use), glass-Membrane for deblending - H2. use</v>
      </c>
      <c r="BZ466" s="32">
        <f t="shared" si="660"/>
        <v>6.4576394584624559</v>
      </c>
      <c r="CA466" s="32">
        <f t="shared" si="661"/>
        <v>3.5524911446309355</v>
      </c>
    </row>
    <row r="467" spans="69:79" x14ac:dyDescent="0.25">
      <c r="BQ467" s="32">
        <f t="shared" si="642"/>
        <v>10</v>
      </c>
      <c r="BR467" s="32">
        <f t="shared" si="643"/>
        <v>5</v>
      </c>
      <c r="BS467" s="32" t="str">
        <f t="shared" ca="1" si="644"/>
        <v>ES</v>
      </c>
      <c r="BT467" s="32" t="str">
        <f t="shared" ref="BT467:BY467" si="688">BT416</f>
        <v>&lt;5%</v>
      </c>
      <c r="BU467" s="32" t="str">
        <f t="shared" si="688"/>
        <v>DSO</v>
      </c>
      <c r="BV467" s="32" t="str">
        <f t="shared" si="688"/>
        <v>Industrie</v>
      </c>
      <c r="BW467" s="32" t="str">
        <f t="shared" si="688"/>
        <v>50% Chemical industry (material use), glass</v>
      </c>
      <c r="BX467" s="32" t="str">
        <f t="shared" si="688"/>
        <v>Membrane for deblending - Investment</v>
      </c>
      <c r="BY467" s="32" t="str">
        <f t="shared" si="688"/>
        <v>50% Chemical industry (material use), glass-Membrane for deblending - Investment</v>
      </c>
      <c r="BZ467" s="32">
        <f t="shared" si="660"/>
        <v>0.73717345416238078</v>
      </c>
      <c r="CA467" s="32">
        <f t="shared" si="661"/>
        <v>0.67732689896429443</v>
      </c>
    </row>
    <row r="468" spans="69:79" x14ac:dyDescent="0.25">
      <c r="BQ468" s="32">
        <f t="shared" si="642"/>
        <v>10</v>
      </c>
      <c r="BR468" s="32">
        <f t="shared" si="643"/>
        <v>6</v>
      </c>
      <c r="BS468" s="32" t="str">
        <f t="shared" ca="1" si="644"/>
        <v>ES</v>
      </c>
      <c r="BT468" s="32" t="str">
        <f t="shared" ref="BT468:BY468" si="689">BT417</f>
        <v>&lt;5%</v>
      </c>
      <c r="BU468" s="32" t="str">
        <f t="shared" si="689"/>
        <v>DSO</v>
      </c>
      <c r="BV468" s="32" t="str">
        <f t="shared" si="689"/>
        <v>Industrie</v>
      </c>
      <c r="BW468" s="32" t="str">
        <f t="shared" si="689"/>
        <v>50% Chemical industry (material use), glass</v>
      </c>
      <c r="BX468" s="32" t="str">
        <f t="shared" si="689"/>
        <v>Membrane for deblending - electr. demand</v>
      </c>
      <c r="BY468" s="32" t="str">
        <f t="shared" si="689"/>
        <v>50% Chemical industry (material use), glass-Membrane for deblending - electr. demand</v>
      </c>
      <c r="BZ468" s="32">
        <f t="shared" si="660"/>
        <v>6.4576394584624559</v>
      </c>
      <c r="CA468" s="32">
        <f t="shared" si="661"/>
        <v>6.3121102499225739</v>
      </c>
    </row>
    <row r="469" spans="69:79" x14ac:dyDescent="0.25">
      <c r="BQ469" s="32">
        <f t="shared" si="642"/>
        <v>10</v>
      </c>
      <c r="BR469" s="32">
        <f t="shared" si="643"/>
        <v>7</v>
      </c>
      <c r="BS469" s="32" t="str">
        <f t="shared" ca="1" si="644"/>
        <v>ES</v>
      </c>
      <c r="BT469" s="32" t="str">
        <f t="shared" ref="BT469:BY469" si="690">BT418</f>
        <v>&lt;5%</v>
      </c>
      <c r="BU469" s="32" t="str">
        <f t="shared" si="690"/>
        <v>DSO</v>
      </c>
      <c r="BV469" s="32" t="str">
        <f t="shared" si="690"/>
        <v>Industrie</v>
      </c>
      <c r="BW469" s="32" t="str">
        <f t="shared" si="690"/>
        <v>50% Chemical industry (material use), glass</v>
      </c>
      <c r="BX469" s="32" t="str">
        <f t="shared" si="690"/>
        <v>Membrane for deblending - H2. use</v>
      </c>
      <c r="BY469" s="32" t="str">
        <f t="shared" si="690"/>
        <v>50% Chemical industry (material use), glass-Membrane for deblending - H2. use</v>
      </c>
      <c r="BZ469" s="32">
        <f t="shared" si="660"/>
        <v>6.4576394584624559</v>
      </c>
      <c r="CA469" s="32">
        <f t="shared" si="661"/>
        <v>3.5524911446309355</v>
      </c>
    </row>
    <row r="470" spans="69:79" x14ac:dyDescent="0.25">
      <c r="BQ470" s="32">
        <f t="shared" si="642"/>
        <v>10</v>
      </c>
      <c r="BR470" s="32">
        <f t="shared" si="643"/>
        <v>8</v>
      </c>
      <c r="BS470" s="32" t="str">
        <f t="shared" ca="1" si="644"/>
        <v>ES</v>
      </c>
      <c r="BT470" s="32" t="str">
        <f t="shared" ref="BT470:BY470" si="691">BT419</f>
        <v>from 5 to 10%</v>
      </c>
      <c r="BU470" s="32" t="str">
        <f t="shared" si="691"/>
        <v>TSO</v>
      </c>
      <c r="BV470" s="32" t="str">
        <f t="shared" si="691"/>
        <v>End-use</v>
      </c>
      <c r="BW470" s="32" t="str">
        <f t="shared" si="691"/>
        <v xml:space="preserve">Gas turbine for power generation (old stock) </v>
      </c>
      <c r="BX470" s="32" t="str">
        <f t="shared" si="691"/>
        <v>Membrane for deblending - Investment</v>
      </c>
      <c r="BY470" s="32" t="str">
        <f t="shared" si="691"/>
        <v>Gas turbine for power generation (old stock) -Membrane for deblending - Investment</v>
      </c>
      <c r="BZ470" s="32">
        <f t="shared" si="660"/>
        <v>52.578300069044381</v>
      </c>
      <c r="CA470" s="32">
        <f t="shared" si="661"/>
        <v>81.404763551508168</v>
      </c>
    </row>
    <row r="471" spans="69:79" x14ac:dyDescent="0.25">
      <c r="BQ471" s="32">
        <f t="shared" si="642"/>
        <v>10</v>
      </c>
      <c r="BR471" s="32">
        <f t="shared" si="643"/>
        <v>9</v>
      </c>
      <c r="BS471" s="32" t="str">
        <f t="shared" ca="1" si="644"/>
        <v>ES</v>
      </c>
      <c r="BT471" s="32" t="str">
        <f t="shared" ref="BT471:BY471" si="692">BT420</f>
        <v>from 5 to 10%</v>
      </c>
      <c r="BU471" s="32" t="str">
        <f t="shared" si="692"/>
        <v>TSO</v>
      </c>
      <c r="BV471" s="32" t="str">
        <f t="shared" si="692"/>
        <v>End-use</v>
      </c>
      <c r="BW471" s="32" t="str">
        <f t="shared" si="692"/>
        <v xml:space="preserve">Gas turbine for power generation (old stock) </v>
      </c>
      <c r="BX471" s="32" t="str">
        <f t="shared" si="692"/>
        <v>Membrane for deblending - electr. demand</v>
      </c>
      <c r="BY471" s="32" t="str">
        <f t="shared" si="692"/>
        <v>Gas turbine for power generation (old stock) -Membrane for deblending - electr. demand</v>
      </c>
      <c r="BZ471" s="32">
        <f t="shared" si="660"/>
        <v>26.659939241537877</v>
      </c>
      <c r="CA471" s="32">
        <f t="shared" si="661"/>
        <v>26.059131487791571</v>
      </c>
    </row>
    <row r="472" spans="69:79" x14ac:dyDescent="0.25">
      <c r="BQ472" s="32">
        <f t="shared" si="642"/>
        <v>10</v>
      </c>
      <c r="BR472" s="32">
        <f t="shared" si="643"/>
        <v>10</v>
      </c>
      <c r="BS472" s="32" t="str">
        <f t="shared" ca="1" si="644"/>
        <v>ES</v>
      </c>
      <c r="BT472" s="32" t="str">
        <f t="shared" ref="BT472:BY472" si="693">BT421</f>
        <v>from 5 to 10%</v>
      </c>
      <c r="BU472" s="32" t="str">
        <f t="shared" si="693"/>
        <v>TSO</v>
      </c>
      <c r="BV472" s="32" t="str">
        <f t="shared" si="693"/>
        <v>End-use</v>
      </c>
      <c r="BW472" s="32" t="str">
        <f t="shared" si="693"/>
        <v xml:space="preserve">Gas turbine for power generation (old stock) </v>
      </c>
      <c r="BX472" s="32" t="str">
        <f t="shared" si="693"/>
        <v>Membrane for deblending - H2. use</v>
      </c>
      <c r="BY472" s="32" t="str">
        <f t="shared" si="693"/>
        <v>Gas turbine for power generation (old stock) -Membrane for deblending - H2. use</v>
      </c>
      <c r="BZ472" s="32">
        <f t="shared" si="660"/>
        <v>26.659939241537877</v>
      </c>
      <c r="CA472" s="32">
        <f t="shared" si="661"/>
        <v>29.332451488244612</v>
      </c>
    </row>
    <row r="473" spans="69:79" x14ac:dyDescent="0.25">
      <c r="BQ473" s="32">
        <f t="shared" si="642"/>
        <v>10</v>
      </c>
      <c r="BR473" s="32">
        <f t="shared" si="643"/>
        <v>11</v>
      </c>
      <c r="BS473" s="32" t="str">
        <f t="shared" ca="1" si="644"/>
        <v>ES</v>
      </c>
      <c r="BT473" s="32" t="str">
        <f t="shared" ref="BT473:BY473" si="694">BT422</f>
        <v>from 5 to 10%</v>
      </c>
      <c r="BU473" s="32" t="str">
        <f t="shared" si="694"/>
        <v>TSO</v>
      </c>
      <c r="BV473" s="32" t="str">
        <f t="shared" si="694"/>
        <v>Transmission</v>
      </c>
      <c r="BW473" s="32" t="str">
        <f t="shared" si="694"/>
        <v>Gas turbine for gas grid  - inkl. transit</v>
      </c>
      <c r="BX473" s="32" t="str">
        <f t="shared" si="694"/>
        <v>Membrane for deblending - Investment</v>
      </c>
      <c r="BY473" s="32" t="str">
        <f t="shared" si="694"/>
        <v>Gas turbine for gas grid  - inkl. transit-Membrane for deblending - Investment</v>
      </c>
      <c r="BZ473" s="32">
        <f t="shared" si="660"/>
        <v>1.5031800765076051</v>
      </c>
      <c r="CA473" s="32">
        <f t="shared" si="661"/>
        <v>5.7075060772979107</v>
      </c>
    </row>
    <row r="474" spans="69:79" x14ac:dyDescent="0.25">
      <c r="BQ474" s="32">
        <f t="shared" si="642"/>
        <v>10</v>
      </c>
      <c r="BR474" s="32">
        <f t="shared" si="643"/>
        <v>12</v>
      </c>
      <c r="BS474" s="32" t="str">
        <f t="shared" ca="1" si="644"/>
        <v>ES</v>
      </c>
      <c r="BT474" s="32" t="str">
        <f t="shared" ref="BT474:BY474" si="695">BT423</f>
        <v>from 5 to 10%</v>
      </c>
      <c r="BU474" s="32" t="str">
        <f t="shared" si="695"/>
        <v>TSO</v>
      </c>
      <c r="BV474" s="32" t="str">
        <f t="shared" si="695"/>
        <v>Transmission</v>
      </c>
      <c r="BW474" s="32" t="str">
        <f t="shared" si="695"/>
        <v>Gas turbine for gas grid  - inkl. transit</v>
      </c>
      <c r="BX474" s="32" t="str">
        <f t="shared" si="695"/>
        <v>Membrane for deblending - electr. demand</v>
      </c>
      <c r="BY474" s="32" t="str">
        <f t="shared" si="695"/>
        <v>Gas turbine for gas grid  - inkl. transit-Membrane for deblending - electr. demand</v>
      </c>
      <c r="BZ474" s="32">
        <f t="shared" si="660"/>
        <v>0.90964358657839717</v>
      </c>
      <c r="CA474" s="32">
        <f t="shared" si="661"/>
        <v>0.92349602698314426</v>
      </c>
    </row>
    <row r="475" spans="69:79" x14ac:dyDescent="0.25">
      <c r="BQ475" s="32">
        <f t="shared" si="642"/>
        <v>10</v>
      </c>
      <c r="BR475" s="32">
        <f t="shared" si="643"/>
        <v>13</v>
      </c>
      <c r="BS475" s="32" t="str">
        <f t="shared" ca="1" si="644"/>
        <v>ES</v>
      </c>
      <c r="BT475" s="32" t="str">
        <f t="shared" ref="BT475:BY475" si="696">BT424</f>
        <v>from 5 to 10%</v>
      </c>
      <c r="BU475" s="32" t="str">
        <f t="shared" si="696"/>
        <v>TSO</v>
      </c>
      <c r="BV475" s="32" t="str">
        <f t="shared" si="696"/>
        <v>Transmission</v>
      </c>
      <c r="BW475" s="32" t="str">
        <f t="shared" si="696"/>
        <v>Gas turbine for gas grid  - inkl. transit</v>
      </c>
      <c r="BX475" s="32" t="str">
        <f t="shared" si="696"/>
        <v>Membrane for deblending - H2. use</v>
      </c>
      <c r="BY475" s="32" t="str">
        <f t="shared" si="696"/>
        <v>Gas turbine for gas grid  - inkl. transit-Membrane for deblending - H2. use</v>
      </c>
      <c r="BZ475" s="32">
        <f t="shared" si="660"/>
        <v>0.90964358657839717</v>
      </c>
      <c r="CA475" s="32">
        <f t="shared" si="661"/>
        <v>1.0008303519811217</v>
      </c>
    </row>
    <row r="476" spans="69:79" x14ac:dyDescent="0.25">
      <c r="BQ476" s="32">
        <f t="shared" si="642"/>
        <v>10</v>
      </c>
      <c r="BR476" s="32">
        <f t="shared" si="643"/>
        <v>14</v>
      </c>
      <c r="BS476" s="32" t="str">
        <f t="shared" ca="1" si="644"/>
        <v>ES</v>
      </c>
      <c r="BT476" s="32" t="str">
        <f t="shared" ref="BT476:BY476" si="697">BT425</f>
        <v>from 5 to 10%</v>
      </c>
      <c r="BU476" s="32" t="str">
        <f t="shared" si="697"/>
        <v>TSO</v>
      </c>
      <c r="BV476" s="32" t="str">
        <f t="shared" si="697"/>
        <v>Storage</v>
      </c>
      <c r="BW476" s="32" t="str">
        <f t="shared" si="697"/>
        <v>Gas turbine for storage (cavern + porous)</v>
      </c>
      <c r="BX476" s="32" t="str">
        <f t="shared" si="697"/>
        <v>Membrane for deblending - Investment</v>
      </c>
      <c r="BY476" s="32" t="str">
        <f t="shared" si="697"/>
        <v>Gas turbine for storage (cavern + porous)-Membrane for deblending - Investment</v>
      </c>
      <c r="BZ476" s="32">
        <f t="shared" si="660"/>
        <v>6.0114231318419802E-2</v>
      </c>
      <c r="CA476" s="32">
        <f t="shared" si="661"/>
        <v>0.22825098998059901</v>
      </c>
    </row>
    <row r="477" spans="69:79" x14ac:dyDescent="0.25">
      <c r="BQ477" s="32">
        <f t="shared" si="642"/>
        <v>10</v>
      </c>
      <c r="BR477" s="32">
        <f t="shared" si="643"/>
        <v>15</v>
      </c>
      <c r="BS477" s="32" t="str">
        <f t="shared" ca="1" si="644"/>
        <v>ES</v>
      </c>
      <c r="BT477" s="32" t="str">
        <f t="shared" ref="BT477:BY477" si="698">BT426</f>
        <v>from 5 to 10%</v>
      </c>
      <c r="BU477" s="32" t="str">
        <f t="shared" si="698"/>
        <v>TSO</v>
      </c>
      <c r="BV477" s="32" t="str">
        <f t="shared" si="698"/>
        <v>Storage</v>
      </c>
      <c r="BW477" s="32" t="str">
        <f t="shared" si="698"/>
        <v>Gas turbine for storage (cavern + porous)</v>
      </c>
      <c r="BX477" s="32" t="str">
        <f t="shared" si="698"/>
        <v>Membrane for deblending - electr. demand</v>
      </c>
      <c r="BY477" s="32" t="str">
        <f t="shared" si="698"/>
        <v>Gas turbine for storage (cavern + porous)-Membrane for deblending - electr. demand</v>
      </c>
      <c r="BZ477" s="32">
        <f t="shared" si="660"/>
        <v>0.12053403141361255</v>
      </c>
      <c r="CA477" s="32">
        <f t="shared" si="661"/>
        <v>0.12236957503920055</v>
      </c>
    </row>
    <row r="478" spans="69:79" x14ac:dyDescent="0.25">
      <c r="BQ478" s="32">
        <f t="shared" si="642"/>
        <v>10</v>
      </c>
      <c r="BR478" s="32">
        <f t="shared" si="643"/>
        <v>16</v>
      </c>
      <c r="BS478" s="32" t="str">
        <f t="shared" ca="1" si="644"/>
        <v>ES</v>
      </c>
      <c r="BT478" s="32" t="str">
        <f t="shared" ref="BT478:BY478" si="699">BT427</f>
        <v>from 5 to 10%</v>
      </c>
      <c r="BU478" s="32" t="str">
        <f t="shared" si="699"/>
        <v>TSO</v>
      </c>
      <c r="BV478" s="32" t="str">
        <f t="shared" si="699"/>
        <v>Storage</v>
      </c>
      <c r="BW478" s="32" t="str">
        <f t="shared" si="699"/>
        <v>Gas turbine for storage (cavern + porous)</v>
      </c>
      <c r="BX478" s="32" t="str">
        <f t="shared" si="699"/>
        <v>Membrane for deblending - H2. use</v>
      </c>
      <c r="BY478" s="32" t="str">
        <f t="shared" si="699"/>
        <v>Gas turbine for storage (cavern + porous)-Membrane for deblending - H2. use</v>
      </c>
      <c r="BZ478" s="32">
        <f t="shared" si="660"/>
        <v>0.12053403141361255</v>
      </c>
      <c r="CA478" s="32">
        <f t="shared" si="661"/>
        <v>0.13261690497830234</v>
      </c>
    </row>
    <row r="479" spans="69:79" x14ac:dyDescent="0.25">
      <c r="BQ479" s="32">
        <f t="shared" si="642"/>
        <v>10</v>
      </c>
      <c r="BR479" s="32">
        <f t="shared" si="643"/>
        <v>17</v>
      </c>
      <c r="BS479" s="32" t="str">
        <f t="shared" ca="1" si="644"/>
        <v>ES</v>
      </c>
      <c r="BT479" s="32" t="str">
        <f t="shared" ref="BT479:BY479" si="700">BT428</f>
        <v>from 5 to 10%</v>
      </c>
      <c r="BU479" s="32" t="str">
        <f t="shared" si="700"/>
        <v>TSO</v>
      </c>
      <c r="BV479" s="32" t="str">
        <f t="shared" si="700"/>
        <v>Industrie</v>
      </c>
      <c r="BW479" s="32" t="str">
        <f t="shared" si="700"/>
        <v>50% industrial high temperature application (&gt;500°C without glass)</v>
      </c>
      <c r="BX479" s="32" t="str">
        <f t="shared" si="700"/>
        <v>Calorific value adjustment - Investment</v>
      </c>
      <c r="BY479" s="32" t="str">
        <f t="shared" si="700"/>
        <v>50% industrial high temperature application (&gt;500°C without glass)-Calorific value adjustment - Investment</v>
      </c>
      <c r="BZ479" s="32">
        <f t="shared" si="660"/>
        <v>2.330924355559858</v>
      </c>
      <c r="CA479" s="32">
        <f t="shared" si="661"/>
        <v>12.667379619321556</v>
      </c>
    </row>
    <row r="480" spans="69:79" x14ac:dyDescent="0.25">
      <c r="BQ480" s="32">
        <f t="shared" si="642"/>
        <v>10</v>
      </c>
      <c r="BR480" s="32">
        <f t="shared" si="643"/>
        <v>18</v>
      </c>
      <c r="BS480" s="32" t="str">
        <f t="shared" ca="1" si="644"/>
        <v>ES</v>
      </c>
      <c r="BT480" s="32" t="str">
        <f t="shared" ref="BT480:BY480" si="701">BT429</f>
        <v>from 5 to 10%</v>
      </c>
      <c r="BU480" s="32" t="str">
        <f t="shared" si="701"/>
        <v>TSO</v>
      </c>
      <c r="BV480" s="32" t="str">
        <f t="shared" si="701"/>
        <v>Industrie</v>
      </c>
      <c r="BW480" s="32" t="str">
        <f t="shared" si="701"/>
        <v>50% industrial high temperature application (&gt;500°C without glass)</v>
      </c>
      <c r="BX480" s="32" t="str">
        <f t="shared" si="701"/>
        <v xml:space="preserve">Calorific value adjustment - LPG demand </v>
      </c>
      <c r="BY480" s="32" t="str">
        <f t="shared" si="701"/>
        <v xml:space="preserve">50% industrial high temperature application (&gt;500°C without glass)-Calorific value adjustment - LPG demand </v>
      </c>
      <c r="BZ480" s="32">
        <f t="shared" si="660"/>
        <v>20.418897354704356</v>
      </c>
      <c r="CA480" s="32">
        <f t="shared" si="661"/>
        <v>107.62177798100689</v>
      </c>
    </row>
    <row r="481" spans="69:79" x14ac:dyDescent="0.25">
      <c r="BQ481" s="32">
        <f t="shared" si="642"/>
        <v>10</v>
      </c>
      <c r="BR481" s="32">
        <f t="shared" si="643"/>
        <v>19</v>
      </c>
      <c r="BS481" s="32" t="str">
        <f t="shared" ca="1" si="644"/>
        <v>ES</v>
      </c>
      <c r="BT481" s="32" t="str">
        <f t="shared" ref="BT481:BY481" si="702">BT430</f>
        <v>from 5 to 10%</v>
      </c>
      <c r="BU481" s="32" t="str">
        <f t="shared" si="702"/>
        <v>TSO</v>
      </c>
      <c r="BV481" s="32" t="str">
        <f t="shared" si="702"/>
        <v>Transmission</v>
      </c>
      <c r="BW481" s="32" t="str">
        <f t="shared" si="702"/>
        <v>Instalation of higher gas turbine capacities for compressors - inkl. transit and storage</v>
      </c>
      <c r="BX481" s="32" t="str">
        <f t="shared" si="702"/>
        <v>Investment +30% of excisting capacity</v>
      </c>
      <c r="BY481" s="32" t="str">
        <f t="shared" si="702"/>
        <v>Instalation of higher gas turbine capacities for compressors - inkl. transit and storage-Investment +30% of excisting capacity</v>
      </c>
      <c r="BZ481" s="32">
        <f t="shared" si="660"/>
        <v>0.15476613647477647</v>
      </c>
      <c r="CA481" s="32">
        <f t="shared" si="661"/>
        <v>23.684641878179445</v>
      </c>
    </row>
    <row r="482" spans="69:79" x14ac:dyDescent="0.25">
      <c r="BQ482" s="32">
        <f t="shared" si="642"/>
        <v>10</v>
      </c>
      <c r="BR482" s="32">
        <f t="shared" si="643"/>
        <v>20</v>
      </c>
      <c r="BS482" s="32" t="str">
        <f t="shared" ca="1" si="644"/>
        <v>ES</v>
      </c>
      <c r="BT482" s="32" t="str">
        <f t="shared" ref="BT482:BY482" si="703">BT431</f>
        <v>from 5 to 10%</v>
      </c>
      <c r="BU482" s="32" t="str">
        <f t="shared" si="703"/>
        <v>TSO</v>
      </c>
      <c r="BV482" s="32" t="str">
        <f t="shared" si="703"/>
        <v>Transmission</v>
      </c>
      <c r="BW482" s="32" t="str">
        <f t="shared" si="703"/>
        <v>Instalation of higher gas turbine capacities for compressors - inkl. transit and storage</v>
      </c>
      <c r="BX482" s="32" t="str">
        <f t="shared" si="703"/>
        <v>Gas demand +30% of excisting transport losses</v>
      </c>
      <c r="BY482" s="32" t="str">
        <f t="shared" si="703"/>
        <v>Instalation of higher gas turbine capacities for compressors - inkl. transit and storage-Gas demand +30% of excisting transport losses</v>
      </c>
      <c r="BZ482" s="32">
        <f t="shared" si="660"/>
        <v>0.30905328539760291</v>
      </c>
      <c r="CA482" s="32">
        <f t="shared" si="661"/>
        <v>8.6611835335122525</v>
      </c>
    </row>
    <row r="483" spans="69:79" x14ac:dyDescent="0.25">
      <c r="BQ483" s="32">
        <f t="shared" si="642"/>
        <v>10</v>
      </c>
      <c r="BR483" s="32">
        <f t="shared" si="643"/>
        <v>21</v>
      </c>
      <c r="BS483" s="32" t="str">
        <f t="shared" ca="1" si="644"/>
        <v>ES</v>
      </c>
      <c r="BT483" s="32" t="str">
        <f t="shared" ref="BT483:BY483" si="704">BT432</f>
        <v>from 5 to 10%</v>
      </c>
      <c r="BU483" s="32" t="str">
        <f t="shared" si="704"/>
        <v>TSO</v>
      </c>
      <c r="BV483" s="32" t="str">
        <f t="shared" si="704"/>
        <v>Storage</v>
      </c>
      <c r="BW483" s="32" t="str">
        <f t="shared" si="704"/>
        <v>Gas pressure regulator storage withdrawal</v>
      </c>
      <c r="BX483" s="32" t="str">
        <f t="shared" si="704"/>
        <v xml:space="preserve">  +3% less energy required</v>
      </c>
      <c r="BY483" s="32" t="str">
        <f t="shared" si="704"/>
        <v>Gas pressure regulator storage withdrawal-  +3% less energy required</v>
      </c>
      <c r="BZ483" s="32">
        <f t="shared" si="660"/>
        <v>5.3285518625860006E-4</v>
      </c>
      <c r="CA483" s="32">
        <f t="shared" si="661"/>
        <v>-1.4933206612031661E-2</v>
      </c>
    </row>
    <row r="484" spans="69:79" x14ac:dyDescent="0.25">
      <c r="BQ484" s="32">
        <f t="shared" si="642"/>
        <v>10</v>
      </c>
      <c r="BR484" s="32">
        <f t="shared" si="643"/>
        <v>22</v>
      </c>
      <c r="BS484" s="32" t="str">
        <f t="shared" ca="1" si="644"/>
        <v>ES</v>
      </c>
      <c r="BT484" s="32" t="str">
        <f t="shared" ref="BT484:BY484" si="705">BT433</f>
        <v>from 5 to 10%</v>
      </c>
      <c r="BU484" s="32" t="str">
        <f t="shared" si="705"/>
        <v>TSO</v>
      </c>
      <c r="BV484" s="32" t="str">
        <f t="shared" si="705"/>
        <v>Storage</v>
      </c>
      <c r="BW484" s="32" t="str">
        <f t="shared" si="705"/>
        <v>H2 losses by drying</v>
      </c>
      <c r="BX484" s="32" t="str">
        <f t="shared" si="705"/>
        <v xml:space="preserve">  5% of H2</v>
      </c>
      <c r="BY484" s="32" t="str">
        <f t="shared" si="705"/>
        <v>H2 losses by drying-  5% of H2</v>
      </c>
      <c r="BZ484" s="32">
        <f t="shared" si="660"/>
        <v>4.5200261780104715E-2</v>
      </c>
      <c r="CA484" s="32">
        <f t="shared" si="661"/>
        <v>2.2600130890052359</v>
      </c>
    </row>
    <row r="485" spans="69:79" x14ac:dyDescent="0.25">
      <c r="BQ485" s="32">
        <f t="shared" si="642"/>
        <v>10</v>
      </c>
      <c r="BR485" s="32">
        <f t="shared" si="643"/>
        <v>23</v>
      </c>
      <c r="BS485" s="32" t="str">
        <f t="shared" ca="1" si="644"/>
        <v>ES</v>
      </c>
      <c r="BT485" s="32" t="str">
        <f t="shared" ref="BT485:BY485" si="706">BT434</f>
        <v>from 5 to 10%</v>
      </c>
      <c r="BU485" s="32" t="str">
        <f t="shared" si="706"/>
        <v>TSO</v>
      </c>
      <c r="BV485" s="32" t="str">
        <f t="shared" si="706"/>
        <v>Transmission</v>
      </c>
      <c r="BW485" s="32" t="str">
        <f t="shared" si="706"/>
        <v>Gas pressure regulator &gt;40 to 16bar</v>
      </c>
      <c r="BX485" s="32" t="str">
        <f t="shared" si="706"/>
        <v xml:space="preserve">  +3% less energy required</v>
      </c>
      <c r="BY485" s="32" t="str">
        <f t="shared" si="706"/>
        <v>Gas pressure regulator &gt;40 to 16bar-  +3% less energy required</v>
      </c>
      <c r="BZ485" s="32">
        <f t="shared" si="660"/>
        <v>4.8663932783609126E-3</v>
      </c>
      <c r="CA485" s="32">
        <f t="shared" si="661"/>
        <v>-0.1363801238220429</v>
      </c>
    </row>
    <row r="486" spans="69:79" x14ac:dyDescent="0.25">
      <c r="BQ486" s="32">
        <f t="shared" si="642"/>
        <v>10</v>
      </c>
      <c r="BR486" s="32">
        <f t="shared" si="643"/>
        <v>24</v>
      </c>
      <c r="BS486" s="32" t="str">
        <f t="shared" ca="1" si="644"/>
        <v>ES</v>
      </c>
      <c r="BT486" s="32" t="str">
        <f t="shared" ref="BT486:BY486" si="707">BT435</f>
        <v>from 5 to 10%</v>
      </c>
      <c r="BU486" s="32" t="str">
        <f t="shared" si="707"/>
        <v>DSO</v>
      </c>
      <c r="BV486" s="32" t="str">
        <f t="shared" si="707"/>
        <v>Industrie</v>
      </c>
      <c r="BW486" s="32" t="str">
        <f t="shared" si="707"/>
        <v>50% industrial high temperature application (&gt;500°C without glass)</v>
      </c>
      <c r="BX486" s="32" t="str">
        <f t="shared" si="707"/>
        <v>Calorific value adjustment - Investment</v>
      </c>
      <c r="BY486" s="32" t="str">
        <f t="shared" si="707"/>
        <v>50% industrial high temperature application (&gt;500°C without glass)-Calorific value adjustment - Investment</v>
      </c>
      <c r="BZ486" s="32">
        <f t="shared" si="660"/>
        <v>2.330924355559858</v>
      </c>
      <c r="CA486" s="32">
        <f t="shared" si="661"/>
        <v>12.667379619321556</v>
      </c>
    </row>
    <row r="487" spans="69:79" x14ac:dyDescent="0.25">
      <c r="BQ487" s="32">
        <f t="shared" si="642"/>
        <v>10</v>
      </c>
      <c r="BR487" s="32">
        <f t="shared" si="643"/>
        <v>25</v>
      </c>
      <c r="BS487" s="32" t="str">
        <f t="shared" ca="1" si="644"/>
        <v>ES</v>
      </c>
      <c r="BT487" s="32" t="str">
        <f t="shared" ref="BT487:BY487" si="708">BT436</f>
        <v>from 5 to 10%</v>
      </c>
      <c r="BU487" s="32" t="str">
        <f t="shared" si="708"/>
        <v>DSO</v>
      </c>
      <c r="BV487" s="32" t="str">
        <f t="shared" si="708"/>
        <v>Industrie</v>
      </c>
      <c r="BW487" s="32" t="str">
        <f t="shared" si="708"/>
        <v>50% industrial high temperature application (&gt;500°C without glass)</v>
      </c>
      <c r="BX487" s="32" t="str">
        <f t="shared" si="708"/>
        <v xml:space="preserve">Calorific value adjustment - LPG demand </v>
      </c>
      <c r="BY487" s="32" t="str">
        <f t="shared" si="708"/>
        <v xml:space="preserve">50% industrial high temperature application (&gt;500°C without glass)-Calorific value adjustment - LPG demand </v>
      </c>
      <c r="BZ487" s="32">
        <f t="shared" si="660"/>
        <v>20.418897354704356</v>
      </c>
      <c r="CA487" s="32">
        <f t="shared" si="661"/>
        <v>107.62177798100689</v>
      </c>
    </row>
    <row r="488" spans="69:79" x14ac:dyDescent="0.25">
      <c r="BQ488" s="32">
        <f t="shared" si="642"/>
        <v>10</v>
      </c>
      <c r="BR488" s="32">
        <f t="shared" si="643"/>
        <v>26</v>
      </c>
      <c r="BS488" s="32" t="str">
        <f t="shared" ca="1" si="644"/>
        <v>ES</v>
      </c>
      <c r="BT488" s="32" t="str">
        <f t="shared" ref="BT488:BY488" si="709">BT437</f>
        <v>from 5 to 10%</v>
      </c>
      <c r="BU488" s="32" t="str">
        <f t="shared" si="709"/>
        <v>TSO</v>
      </c>
      <c r="BV488" s="32" t="str">
        <f t="shared" si="709"/>
        <v>Transmission</v>
      </c>
      <c r="BW488" s="32" t="str">
        <f t="shared" si="709"/>
        <v>gas chromatographs (GC)</v>
      </c>
      <c r="BX488" s="32" t="str">
        <f t="shared" si="709"/>
        <v>Adaptation - Exchange helium</v>
      </c>
      <c r="BY488" s="32" t="str">
        <f t="shared" si="709"/>
        <v>gas chromatographs (GC)-Adaptation - Exchange helium</v>
      </c>
      <c r="BZ488" s="32">
        <f t="shared" si="660"/>
        <v>0.36934415584415586</v>
      </c>
      <c r="CA488" s="32">
        <f t="shared" si="661"/>
        <v>2.9164250663746203</v>
      </c>
    </row>
    <row r="489" spans="69:79" x14ac:dyDescent="0.25">
      <c r="BQ489" s="32">
        <f t="shared" si="642"/>
        <v>10</v>
      </c>
      <c r="BR489" s="32">
        <f t="shared" si="643"/>
        <v>27</v>
      </c>
      <c r="BS489" s="32" t="str">
        <f t="shared" ca="1" si="644"/>
        <v>ES</v>
      </c>
      <c r="BT489" s="32" t="str">
        <f t="shared" ref="BT489:BY489" si="710">BT438</f>
        <v>from 5 to 10%</v>
      </c>
      <c r="BU489" s="32" t="str">
        <f t="shared" si="710"/>
        <v>DSO</v>
      </c>
      <c r="BV489" s="32" t="str">
        <f t="shared" si="710"/>
        <v>Industrie</v>
      </c>
      <c r="BW489" s="32" t="str">
        <f t="shared" si="710"/>
        <v>Chemical industry (material use), glass</v>
      </c>
      <c r="BX489" s="32" t="str">
        <f t="shared" si="710"/>
        <v>Membrane for deblending - Investment</v>
      </c>
      <c r="BY489" s="32" t="str">
        <f t="shared" si="710"/>
        <v>Chemical industry (material use), glass-Membrane for deblending - Investment</v>
      </c>
      <c r="BZ489" s="32">
        <f t="shared" si="660"/>
        <v>1.4743469083247616</v>
      </c>
      <c r="CA489" s="32">
        <f t="shared" si="661"/>
        <v>0.9280153128541645</v>
      </c>
    </row>
    <row r="490" spans="69:79" x14ac:dyDescent="0.25">
      <c r="BQ490" s="32">
        <f t="shared" ref="BQ490:BQ553" si="711">IF(BR490=1,BQ489+1,BQ489)</f>
        <v>10</v>
      </c>
      <c r="BR490" s="32">
        <f t="shared" ref="BR490:BR553" si="712">IF(BR489=MAX($A$4:$A$54),1,BR489+1)</f>
        <v>28</v>
      </c>
      <c r="BS490" s="32" t="str">
        <f t="shared" ref="BS490:BS553" ca="1" si="713">OFFSET($AK$3,0,BQ490-1)</f>
        <v>ES</v>
      </c>
      <c r="BT490" s="32" t="str">
        <f t="shared" ref="BT490:BY490" si="714">BT439</f>
        <v>from 5 to 10%</v>
      </c>
      <c r="BU490" s="32" t="str">
        <f t="shared" si="714"/>
        <v>DSO</v>
      </c>
      <c r="BV490" s="32" t="str">
        <f t="shared" si="714"/>
        <v>Industrie</v>
      </c>
      <c r="BW490" s="32" t="str">
        <f t="shared" si="714"/>
        <v>Chemical industry (material use), glass</v>
      </c>
      <c r="BX490" s="32" t="str">
        <f t="shared" si="714"/>
        <v>Membrane for deblending - H2. use</v>
      </c>
      <c r="BY490" s="32" t="str">
        <f t="shared" si="714"/>
        <v>Chemical industry (material use), glass-Membrane for deblending - H2. use</v>
      </c>
      <c r="BZ490" s="32">
        <f t="shared" si="660"/>
        <v>12.915278916924912</v>
      </c>
      <c r="CA490" s="32">
        <f t="shared" si="661"/>
        <v>7.104982289261871</v>
      </c>
    </row>
    <row r="491" spans="69:79" x14ac:dyDescent="0.25">
      <c r="BQ491" s="32">
        <f t="shared" si="711"/>
        <v>10</v>
      </c>
      <c r="BR491" s="32">
        <f t="shared" si="712"/>
        <v>29</v>
      </c>
      <c r="BS491" s="32" t="str">
        <f t="shared" ca="1" si="713"/>
        <v>ES</v>
      </c>
      <c r="BT491" s="32" t="str">
        <f t="shared" ref="BT491:BY491" si="715">BT440</f>
        <v>from 10 to 20%</v>
      </c>
      <c r="BU491" s="32" t="str">
        <f t="shared" si="715"/>
        <v>TSO</v>
      </c>
      <c r="BV491" s="32" t="str">
        <f t="shared" si="715"/>
        <v>Transmission</v>
      </c>
      <c r="BW491" s="32" t="str">
        <f t="shared" si="715"/>
        <v>compresor gas grid</v>
      </c>
      <c r="BX491" s="32" t="str">
        <f t="shared" si="715"/>
        <v>Component exchange - 50% Investment</v>
      </c>
      <c r="BY491" s="32" t="str">
        <f t="shared" si="715"/>
        <v>compresor gas grid-Component exchange - 50% Investment</v>
      </c>
      <c r="BZ491" s="32">
        <f t="shared" si="660"/>
        <v>0.49604942524750972</v>
      </c>
      <c r="CA491" s="32">
        <f t="shared" si="661"/>
        <v>44.764783508790714</v>
      </c>
    </row>
    <row r="492" spans="69:79" x14ac:dyDescent="0.25">
      <c r="BQ492" s="32">
        <f t="shared" si="711"/>
        <v>10</v>
      </c>
      <c r="BR492" s="32">
        <f t="shared" si="712"/>
        <v>30</v>
      </c>
      <c r="BS492" s="32" t="str">
        <f t="shared" ca="1" si="713"/>
        <v>ES</v>
      </c>
      <c r="BT492" s="32" t="str">
        <f t="shared" ref="BT492:BY492" si="716">BT441</f>
        <v>from 10 to 20%</v>
      </c>
      <c r="BU492" s="32" t="str">
        <f t="shared" si="716"/>
        <v>TSO</v>
      </c>
      <c r="BV492" s="32" t="str">
        <f t="shared" si="716"/>
        <v>Storage</v>
      </c>
      <c r="BW492" s="32" t="str">
        <f t="shared" si="716"/>
        <v>compresor storage (cavern + porous)</v>
      </c>
      <c r="BX492" s="32" t="str">
        <f t="shared" si="716"/>
        <v>Component exchange - 50% Investment</v>
      </c>
      <c r="BY492" s="32" t="str">
        <f t="shared" si="716"/>
        <v>compresor storage (cavern + porous)-Component exchange - 50% Investment</v>
      </c>
      <c r="BZ492" s="32">
        <f t="shared" si="660"/>
        <v>1.9837696335078536E-2</v>
      </c>
      <c r="CA492" s="32">
        <f t="shared" si="661"/>
        <v>1.7902050411807826</v>
      </c>
    </row>
    <row r="493" spans="69:79" x14ac:dyDescent="0.25">
      <c r="BQ493" s="32">
        <f t="shared" si="711"/>
        <v>10</v>
      </c>
      <c r="BR493" s="32">
        <f t="shared" si="712"/>
        <v>31</v>
      </c>
      <c r="BS493" s="32" t="str">
        <f t="shared" ca="1" si="713"/>
        <v>ES</v>
      </c>
      <c r="BT493" s="32" t="str">
        <f t="shared" ref="BT493:BY493" si="717">BT442</f>
        <v>from 10 to 20%</v>
      </c>
      <c r="BU493" s="32" t="str">
        <f t="shared" si="717"/>
        <v>TSO</v>
      </c>
      <c r="BV493" s="32" t="str">
        <f t="shared" si="717"/>
        <v>Transmission</v>
      </c>
      <c r="BW493" s="32" t="str">
        <f t="shared" si="717"/>
        <v>Instalation of higher gas turbine capacities for compressors - inkl. transit and storage</v>
      </c>
      <c r="BX493" s="32" t="str">
        <f t="shared" si="717"/>
        <v>Investment +40% of excisting capacity</v>
      </c>
      <c r="BY493" s="32" t="str">
        <f t="shared" si="717"/>
        <v>Instalation of higher gas turbine capacities for compressors - inkl. transit and storage-Investment +40% of excisting capacity</v>
      </c>
      <c r="BZ493" s="32">
        <f t="shared" si="660"/>
        <v>0.20635484863303533</v>
      </c>
      <c r="CA493" s="32">
        <f t="shared" si="661"/>
        <v>31.579522504239268</v>
      </c>
    </row>
    <row r="494" spans="69:79" x14ac:dyDescent="0.25">
      <c r="BQ494" s="32">
        <f t="shared" si="711"/>
        <v>10</v>
      </c>
      <c r="BR494" s="32">
        <f t="shared" si="712"/>
        <v>32</v>
      </c>
      <c r="BS494" s="32" t="str">
        <f t="shared" ca="1" si="713"/>
        <v>ES</v>
      </c>
      <c r="BT494" s="32" t="str">
        <f t="shared" ref="BT494:BY494" si="718">BT443</f>
        <v>from 10 to 20%</v>
      </c>
      <c r="BU494" s="32" t="str">
        <f t="shared" si="718"/>
        <v>TSO</v>
      </c>
      <c r="BV494" s="32" t="str">
        <f t="shared" si="718"/>
        <v>Transmission</v>
      </c>
      <c r="BW494" s="32" t="str">
        <f t="shared" si="718"/>
        <v>Instalation of higher gas turbine capacities for compressors - inkl. transit and storage</v>
      </c>
      <c r="BX494" s="32" t="str">
        <f t="shared" si="718"/>
        <v>Gas demand +40% of excisting transport losses</v>
      </c>
      <c r="BY494" s="32" t="str">
        <f t="shared" si="718"/>
        <v>Instalation of higher gas turbine capacities for compressors - inkl. transit and storage-Gas demand +40% of excisting transport losses</v>
      </c>
      <c r="BZ494" s="32">
        <f t="shared" si="660"/>
        <v>0.41207104719680393</v>
      </c>
      <c r="CA494" s="32">
        <f t="shared" si="661"/>
        <v>11.548244711349673</v>
      </c>
    </row>
    <row r="495" spans="69:79" x14ac:dyDescent="0.25">
      <c r="BQ495" s="32">
        <f t="shared" si="711"/>
        <v>10</v>
      </c>
      <c r="BR495" s="32">
        <f t="shared" si="712"/>
        <v>33</v>
      </c>
      <c r="BS495" s="32" t="str">
        <f t="shared" ca="1" si="713"/>
        <v>ES</v>
      </c>
      <c r="BT495" s="32" t="str">
        <f t="shared" ref="BT495:BY495" si="719">BT444</f>
        <v>from 10 to 20%</v>
      </c>
      <c r="BU495" s="32" t="str">
        <f t="shared" si="719"/>
        <v>TSO</v>
      </c>
      <c r="BV495" s="32" t="str">
        <f t="shared" si="719"/>
        <v>Transmission</v>
      </c>
      <c r="BW495" s="32" t="str">
        <f t="shared" si="719"/>
        <v>gas chromatographs (GC)</v>
      </c>
      <c r="BX495" s="32" t="str">
        <f t="shared" si="719"/>
        <v>Adaptation - Exchange helium</v>
      </c>
      <c r="BY495" s="32" t="str">
        <f t="shared" si="719"/>
        <v>gas chromatographs (GC)-Adaptation - Exchange helium</v>
      </c>
      <c r="BZ495" s="32">
        <f t="shared" si="660"/>
        <v>0.36934415584415586</v>
      </c>
      <c r="CA495" s="32">
        <f t="shared" si="661"/>
        <v>0</v>
      </c>
    </row>
    <row r="496" spans="69:79" x14ac:dyDescent="0.25">
      <c r="BQ496" s="32">
        <f t="shared" si="711"/>
        <v>10</v>
      </c>
      <c r="BR496" s="32">
        <f t="shared" si="712"/>
        <v>34</v>
      </c>
      <c r="BS496" s="32" t="str">
        <f t="shared" ca="1" si="713"/>
        <v>ES</v>
      </c>
      <c r="BT496" s="32" t="str">
        <f t="shared" ref="BT496:BY496" si="720">BT445</f>
        <v>from 10 to 20%</v>
      </c>
      <c r="BU496" s="32" t="str">
        <f t="shared" si="720"/>
        <v>DSO</v>
      </c>
      <c r="BV496" s="32" t="str">
        <f t="shared" si="720"/>
        <v>End-use</v>
      </c>
      <c r="BW496" s="32" t="str">
        <f t="shared" si="720"/>
        <v>CHP for power generation</v>
      </c>
      <c r="BX496" s="32" t="str">
        <f t="shared" si="720"/>
        <v>Membrane for deblending - Investment</v>
      </c>
      <c r="BY496" s="32" t="str">
        <f t="shared" si="720"/>
        <v>CHP for power generation-Membrane for deblending - Investment</v>
      </c>
      <c r="BZ496" s="32">
        <f t="shared" si="660"/>
        <v>4.2233672822098258</v>
      </c>
      <c r="CA496" s="32">
        <f t="shared" si="661"/>
        <v>10.569282934581851</v>
      </c>
    </row>
    <row r="497" spans="69:79" x14ac:dyDescent="0.25">
      <c r="BQ497" s="32">
        <f t="shared" si="711"/>
        <v>10</v>
      </c>
      <c r="BR497" s="32">
        <f t="shared" si="712"/>
        <v>35</v>
      </c>
      <c r="BS497" s="32" t="str">
        <f t="shared" ca="1" si="713"/>
        <v>ES</v>
      </c>
      <c r="BT497" s="32" t="str">
        <f t="shared" ref="BT497:BY497" si="721">BT446</f>
        <v>from 10 to 20%</v>
      </c>
      <c r="BU497" s="32" t="str">
        <f t="shared" si="721"/>
        <v>DSO</v>
      </c>
      <c r="BV497" s="32" t="str">
        <f t="shared" si="721"/>
        <v>End-use</v>
      </c>
      <c r="BW497" s="32" t="str">
        <f t="shared" si="721"/>
        <v>CHP for power generation</v>
      </c>
      <c r="BX497" s="32" t="str">
        <f t="shared" si="721"/>
        <v>Membrane for deblending - electr. demand</v>
      </c>
      <c r="BY497" s="32" t="str">
        <f t="shared" si="721"/>
        <v>CHP for power generation-Membrane for deblending - electr. demand</v>
      </c>
      <c r="BZ497" s="32">
        <f t="shared" si="660"/>
        <v>5.9076893768116268</v>
      </c>
      <c r="CA497" s="32">
        <f t="shared" si="661"/>
        <v>5.77455383017156</v>
      </c>
    </row>
    <row r="498" spans="69:79" x14ac:dyDescent="0.25">
      <c r="BQ498" s="32">
        <f t="shared" si="711"/>
        <v>10</v>
      </c>
      <c r="BR498" s="32">
        <f t="shared" si="712"/>
        <v>36</v>
      </c>
      <c r="BS498" s="32" t="str">
        <f t="shared" ca="1" si="713"/>
        <v>ES</v>
      </c>
      <c r="BT498" s="32" t="str">
        <f t="shared" ref="BT498:BY498" si="722">BT447</f>
        <v>from 10 to 20%</v>
      </c>
      <c r="BU498" s="32" t="str">
        <f t="shared" si="722"/>
        <v>DSO</v>
      </c>
      <c r="BV498" s="32" t="str">
        <f t="shared" si="722"/>
        <v>End-use</v>
      </c>
      <c r="BW498" s="32" t="str">
        <f t="shared" si="722"/>
        <v>CHP for power generation</v>
      </c>
      <c r="BX498" s="32" t="str">
        <f t="shared" si="722"/>
        <v>Membrane for deblending - H2. use</v>
      </c>
      <c r="BY498" s="32" t="str">
        <f t="shared" si="722"/>
        <v>CHP for power generation-Membrane for deblending - H2. use</v>
      </c>
      <c r="BZ498" s="32">
        <f t="shared" si="660"/>
        <v>5.9076893768116268</v>
      </c>
      <c r="CA498" s="32">
        <f t="shared" si="661"/>
        <v>12.999805474646612</v>
      </c>
    </row>
    <row r="499" spans="69:79" x14ac:dyDescent="0.25">
      <c r="BQ499" s="32">
        <f t="shared" si="711"/>
        <v>10</v>
      </c>
      <c r="BR499" s="32">
        <f t="shared" si="712"/>
        <v>37</v>
      </c>
      <c r="BS499" s="32" t="str">
        <f t="shared" ca="1" si="713"/>
        <v>ES</v>
      </c>
      <c r="BT499" s="32" t="str">
        <f t="shared" ref="BT499:BY499" si="723">BT448</f>
        <v>from 10 to 20%</v>
      </c>
      <c r="BU499" s="32" t="str">
        <f t="shared" si="723"/>
        <v>TSO</v>
      </c>
      <c r="BV499" s="32" t="str">
        <f t="shared" si="723"/>
        <v>Storage</v>
      </c>
      <c r="BW499" s="32" t="str">
        <f t="shared" si="723"/>
        <v>Gas pressure regulator storage withdrawal</v>
      </c>
      <c r="BX499" s="32" t="str">
        <f t="shared" si="723"/>
        <v xml:space="preserve">  +5% less energy required</v>
      </c>
      <c r="BY499" s="32" t="str">
        <f t="shared" si="723"/>
        <v>Gas pressure regulator storage withdrawal-  +5% less energy required</v>
      </c>
      <c r="BZ499" s="32">
        <f t="shared" si="660"/>
        <v>8.8809197709766681E-4</v>
      </c>
      <c r="CA499" s="32">
        <f t="shared" si="661"/>
        <v>-2.4888677686719436E-2</v>
      </c>
    </row>
    <row r="500" spans="69:79" x14ac:dyDescent="0.25">
      <c r="BQ500" s="32">
        <f t="shared" si="711"/>
        <v>10</v>
      </c>
      <c r="BR500" s="32">
        <f t="shared" si="712"/>
        <v>38</v>
      </c>
      <c r="BS500" s="32" t="str">
        <f t="shared" ca="1" si="713"/>
        <v>ES</v>
      </c>
      <c r="BT500" s="32" t="str">
        <f t="shared" ref="BT500:BY500" si="724">BT449</f>
        <v>from 10 to 20%</v>
      </c>
      <c r="BU500" s="32" t="str">
        <f t="shared" si="724"/>
        <v>TSO</v>
      </c>
      <c r="BV500" s="32" t="str">
        <f t="shared" si="724"/>
        <v>Storage</v>
      </c>
      <c r="BW500" s="32" t="str">
        <f t="shared" si="724"/>
        <v>H2 losses by drying</v>
      </c>
      <c r="BX500" s="32" t="str">
        <f t="shared" si="724"/>
        <v xml:space="preserve">  5% of H2</v>
      </c>
      <c r="BY500" s="32" t="str">
        <f t="shared" si="724"/>
        <v>H2 losses by drying-  5% of H2</v>
      </c>
      <c r="BZ500" s="32">
        <f t="shared" si="660"/>
        <v>4.5200261780104715E-2</v>
      </c>
      <c r="CA500" s="32">
        <f t="shared" si="661"/>
        <v>2.2600130890052359</v>
      </c>
    </row>
    <row r="501" spans="69:79" x14ac:dyDescent="0.25">
      <c r="BQ501" s="32">
        <f t="shared" si="711"/>
        <v>10</v>
      </c>
      <c r="BR501" s="32">
        <f t="shared" si="712"/>
        <v>39</v>
      </c>
      <c r="BS501" s="32" t="str">
        <f t="shared" ca="1" si="713"/>
        <v>ES</v>
      </c>
      <c r="BT501" s="32" t="str">
        <f t="shared" ref="BT501:BY501" si="725">BT450</f>
        <v>from 10 to 20%</v>
      </c>
      <c r="BU501" s="32" t="str">
        <f t="shared" si="725"/>
        <v>TSO</v>
      </c>
      <c r="BV501" s="32" t="str">
        <f t="shared" si="725"/>
        <v>Transmission</v>
      </c>
      <c r="BW501" s="32" t="str">
        <f t="shared" si="725"/>
        <v>Gas pressure regulator &gt;40 to 16bar</v>
      </c>
      <c r="BX501" s="32" t="str">
        <f t="shared" si="725"/>
        <v xml:space="preserve"> +5% less energy required</v>
      </c>
      <c r="BY501" s="32" t="str">
        <f t="shared" si="725"/>
        <v>Gas pressure regulator &gt;40 to 16bar- +5% less energy required</v>
      </c>
      <c r="BZ501" s="32">
        <f t="shared" si="660"/>
        <v>8.1106554639348554E-3</v>
      </c>
      <c r="CA501" s="32">
        <f t="shared" si="661"/>
        <v>-0.22730020637007153</v>
      </c>
    </row>
    <row r="502" spans="69:79" x14ac:dyDescent="0.25">
      <c r="BQ502" s="32">
        <f t="shared" si="711"/>
        <v>10</v>
      </c>
      <c r="BR502" s="32">
        <f t="shared" si="712"/>
        <v>40</v>
      </c>
      <c r="BS502" s="32" t="str">
        <f t="shared" ca="1" si="713"/>
        <v>ES</v>
      </c>
      <c r="BT502" s="32" t="str">
        <f t="shared" ref="BT502:BY502" si="726">BT451</f>
        <v>from 10 to 20%</v>
      </c>
      <c r="BU502" s="32" t="str">
        <f t="shared" si="726"/>
        <v>DSO</v>
      </c>
      <c r="BV502" s="32" t="str">
        <f t="shared" si="726"/>
        <v>Distribution</v>
      </c>
      <c r="BW502" s="32" t="str">
        <f t="shared" si="726"/>
        <v>Gas pressure regulator</v>
      </c>
      <c r="BX502" s="32" t="str">
        <f t="shared" si="726"/>
        <v>Exchange Gas pressure regulator - Investment</v>
      </c>
      <c r="BY502" s="32" t="str">
        <f t="shared" si="726"/>
        <v>Gas pressure regulator-Exchange Gas pressure regulator - Investment</v>
      </c>
      <c r="BZ502" s="32">
        <f t="shared" si="660"/>
        <v>6.8928126571651696</v>
      </c>
      <c r="CA502" s="32">
        <f t="shared" si="661"/>
        <v>19.335890075167839</v>
      </c>
    </row>
    <row r="503" spans="69:79" x14ac:dyDescent="0.25">
      <c r="BQ503" s="32">
        <f t="shared" si="711"/>
        <v>10</v>
      </c>
      <c r="BR503" s="32">
        <f t="shared" si="712"/>
        <v>41</v>
      </c>
      <c r="BS503" s="32" t="str">
        <f t="shared" ca="1" si="713"/>
        <v>ES</v>
      </c>
      <c r="BT503" s="32" t="str">
        <f t="shared" ref="BT503:BY503" si="727">BT452</f>
        <v>from 10 to 20%</v>
      </c>
      <c r="BU503" s="32" t="str">
        <f t="shared" si="727"/>
        <v>DSO</v>
      </c>
      <c r="BV503" s="32" t="str">
        <f t="shared" si="727"/>
        <v>Distribution</v>
      </c>
      <c r="BW503" s="32" t="str">
        <f t="shared" si="727"/>
        <v>gas chromatographs (GC)</v>
      </c>
      <c r="BX503" s="32" t="str">
        <f t="shared" si="727"/>
        <v>Additional PCS Analysers for calorific value reconstruction system</v>
      </c>
      <c r="BY503" s="32" t="str">
        <f t="shared" si="727"/>
        <v>gas chromatographs (GC)-Additional PCS Analysers for calorific value reconstruction system</v>
      </c>
      <c r="BZ503" s="32">
        <f t="shared" si="660"/>
        <v>1.404005857087075</v>
      </c>
      <c r="CA503" s="32">
        <f t="shared" si="661"/>
        <v>22.172696170523793</v>
      </c>
    </row>
    <row r="504" spans="69:79" x14ac:dyDescent="0.25">
      <c r="BQ504" s="32">
        <f t="shared" si="711"/>
        <v>10</v>
      </c>
      <c r="BR504" s="32">
        <f t="shared" si="712"/>
        <v>42</v>
      </c>
      <c r="BS504" s="32" t="str">
        <f t="shared" ca="1" si="713"/>
        <v>ES</v>
      </c>
      <c r="BT504" s="32" t="str">
        <f t="shared" ref="BT504:BY504" si="728">BT453</f>
        <v>from 10 to 20%</v>
      </c>
      <c r="BU504" s="32" t="str">
        <f t="shared" si="728"/>
        <v>DSO</v>
      </c>
      <c r="BV504" s="32" t="str">
        <f t="shared" si="728"/>
        <v>Distribution</v>
      </c>
      <c r="BW504" s="32" t="str">
        <f t="shared" si="728"/>
        <v>Chemical industry (material use), glass</v>
      </c>
      <c r="BX504" s="32" t="str">
        <f t="shared" si="728"/>
        <v>Membrane for deblending - Investment</v>
      </c>
      <c r="BY504" s="32" t="str">
        <f t="shared" si="728"/>
        <v>Chemical industry (material use), glass-Membrane for deblending - Investment</v>
      </c>
      <c r="BZ504" s="32">
        <f t="shared" ref="BZ504:BZ567" si="729">INDEX($I$4:$AI$54,$BR504,$BQ504)</f>
        <v>1.4743469083247616</v>
      </c>
      <c r="CA504" s="32">
        <f t="shared" ref="CA504:CA567" si="730">INDEX($AK$4:$BK$54,$BR504,$BQ504)</f>
        <v>1.4069909581982494</v>
      </c>
    </row>
    <row r="505" spans="69:79" x14ac:dyDescent="0.25">
      <c r="BQ505" s="32">
        <f t="shared" si="711"/>
        <v>10</v>
      </c>
      <c r="BR505" s="32">
        <f t="shared" si="712"/>
        <v>43</v>
      </c>
      <c r="BS505" s="32" t="str">
        <f t="shared" ca="1" si="713"/>
        <v>ES</v>
      </c>
      <c r="BT505" s="32" t="str">
        <f t="shared" ref="BT505:BY505" si="731">BT454</f>
        <v>from 10 to 20%</v>
      </c>
      <c r="BU505" s="32" t="str">
        <f t="shared" si="731"/>
        <v>DSO</v>
      </c>
      <c r="BV505" s="32" t="str">
        <f t="shared" si="731"/>
        <v>Distribution</v>
      </c>
      <c r="BW505" s="32" t="str">
        <f t="shared" si="731"/>
        <v>Chemical industry (material use), glass</v>
      </c>
      <c r="BX505" s="32" t="str">
        <f t="shared" si="731"/>
        <v>Membrane for deblending - H2. use</v>
      </c>
      <c r="BY505" s="32" t="str">
        <f t="shared" si="731"/>
        <v>Chemical industry (material use), glass-Membrane for deblending - H2. use</v>
      </c>
      <c r="BZ505" s="32">
        <f t="shared" si="729"/>
        <v>25.830557833849824</v>
      </c>
      <c r="CA505" s="32">
        <f t="shared" si="730"/>
        <v>28.419929157047484</v>
      </c>
    </row>
    <row r="506" spans="69:79" x14ac:dyDescent="0.25">
      <c r="BQ506" s="32">
        <f t="shared" si="711"/>
        <v>10</v>
      </c>
      <c r="BR506" s="32">
        <f t="shared" si="712"/>
        <v>44</v>
      </c>
      <c r="BS506" s="32" t="str">
        <f t="shared" ca="1" si="713"/>
        <v>ES</v>
      </c>
      <c r="BT506" s="32" t="str">
        <f t="shared" ref="BT506:BY506" si="732">BT455</f>
        <v>from 10 to 20%</v>
      </c>
      <c r="BU506" s="32" t="str">
        <f t="shared" si="732"/>
        <v>DSO</v>
      </c>
      <c r="BV506" s="32" t="str">
        <f t="shared" si="732"/>
        <v>Distribution</v>
      </c>
      <c r="BW506" s="32" t="str">
        <f t="shared" si="732"/>
        <v xml:space="preserve">Gas turbine for power generation (old stock) </v>
      </c>
      <c r="BX506" s="32" t="str">
        <f t="shared" si="732"/>
        <v>Membrane for deblending - Investment</v>
      </c>
      <c r="BY506" s="32" t="str">
        <f t="shared" si="732"/>
        <v>Gas turbine for power generation (old stock) -Membrane for deblending - Investment</v>
      </c>
      <c r="BZ506" s="32">
        <f t="shared" si="729"/>
        <v>52.578300069044381</v>
      </c>
      <c r="CA506" s="32">
        <f t="shared" si="730"/>
        <v>50.176245751169247</v>
      </c>
    </row>
    <row r="507" spans="69:79" x14ac:dyDescent="0.25">
      <c r="BQ507" s="32">
        <f t="shared" si="711"/>
        <v>10</v>
      </c>
      <c r="BR507" s="32">
        <f t="shared" si="712"/>
        <v>45</v>
      </c>
      <c r="BS507" s="32" t="str">
        <f t="shared" ca="1" si="713"/>
        <v>ES</v>
      </c>
      <c r="BT507" s="32" t="str">
        <f t="shared" ref="BT507:BY507" si="733">BT456</f>
        <v>from 10 to 20%</v>
      </c>
      <c r="BU507" s="32" t="str">
        <f t="shared" si="733"/>
        <v>DSO</v>
      </c>
      <c r="BV507" s="32" t="str">
        <f t="shared" si="733"/>
        <v>Distribution</v>
      </c>
      <c r="BW507" s="32" t="str">
        <f t="shared" si="733"/>
        <v xml:space="preserve">Gas turbine for power generation (old stock) </v>
      </c>
      <c r="BX507" s="32" t="str">
        <f t="shared" si="733"/>
        <v>Membrane for deblending - H2. use</v>
      </c>
      <c r="BY507" s="32" t="str">
        <f t="shared" si="733"/>
        <v>Gas turbine for power generation (old stock) -Membrane for deblending - H2. use</v>
      </c>
      <c r="BZ507" s="32">
        <f t="shared" si="729"/>
        <v>26.659939241537877</v>
      </c>
      <c r="CA507" s="32">
        <f t="shared" si="730"/>
        <v>29.332451488244612</v>
      </c>
    </row>
    <row r="508" spans="69:79" x14ac:dyDescent="0.25">
      <c r="BQ508" s="32">
        <f t="shared" si="711"/>
        <v>10</v>
      </c>
      <c r="BR508" s="32">
        <f t="shared" si="712"/>
        <v>46</v>
      </c>
      <c r="BS508" s="32" t="str">
        <f t="shared" ca="1" si="713"/>
        <v>ES</v>
      </c>
      <c r="BT508" s="32" t="str">
        <f t="shared" ref="BT508:BY508" si="734">BT457</f>
        <v>from 10 to 20%</v>
      </c>
      <c r="BU508" s="32" t="str">
        <f t="shared" si="734"/>
        <v>DSO</v>
      </c>
      <c r="BV508" s="32" t="str">
        <f t="shared" si="734"/>
        <v>Distribution</v>
      </c>
      <c r="BW508" s="32" t="str">
        <f t="shared" si="734"/>
        <v>Gas turbine for grid and storage</v>
      </c>
      <c r="BX508" s="32" t="str">
        <f t="shared" si="734"/>
        <v>Membrane for deblending - Investment</v>
      </c>
      <c r="BY508" s="32" t="str">
        <f t="shared" si="734"/>
        <v>Gas turbine for grid and storage-Membrane for deblending - Investment</v>
      </c>
      <c r="BZ508" s="32">
        <f t="shared" si="729"/>
        <v>1.5632943078260249</v>
      </c>
      <c r="CA508" s="32">
        <f t="shared" si="730"/>
        <v>4.0592140706876245</v>
      </c>
    </row>
    <row r="509" spans="69:79" x14ac:dyDescent="0.25">
      <c r="BQ509" s="32">
        <f t="shared" si="711"/>
        <v>10</v>
      </c>
      <c r="BR509" s="32">
        <f t="shared" si="712"/>
        <v>47</v>
      </c>
      <c r="BS509" s="32" t="str">
        <f t="shared" ca="1" si="713"/>
        <v>ES</v>
      </c>
      <c r="BT509" s="32" t="str">
        <f t="shared" ref="BT509:BY509" si="735">BT458</f>
        <v>from 10 to 20%</v>
      </c>
      <c r="BU509" s="32" t="str">
        <f t="shared" si="735"/>
        <v>DSO</v>
      </c>
      <c r="BV509" s="32" t="str">
        <f t="shared" si="735"/>
        <v>Distribution</v>
      </c>
      <c r="BW509" s="32" t="str">
        <f t="shared" si="735"/>
        <v>Gas turbine for grid and storage</v>
      </c>
      <c r="BX509" s="32" t="str">
        <f t="shared" si="735"/>
        <v>Membrane for deblending - H2. use</v>
      </c>
      <c r="BY509" s="32" t="str">
        <f t="shared" si="735"/>
        <v>Gas turbine for grid and storage-Membrane for deblending - H2. use</v>
      </c>
      <c r="BZ509" s="32">
        <f t="shared" si="729"/>
        <v>1.0301776179920097</v>
      </c>
      <c r="CA509" s="32">
        <f t="shared" si="730"/>
        <v>1.1334472569594238</v>
      </c>
    </row>
    <row r="510" spans="69:79" x14ac:dyDescent="0.25">
      <c r="BQ510" s="32">
        <f t="shared" si="711"/>
        <v>10</v>
      </c>
      <c r="BR510" s="32">
        <f t="shared" si="712"/>
        <v>48</v>
      </c>
      <c r="BS510" s="32" t="str">
        <f t="shared" ca="1" si="713"/>
        <v>ES</v>
      </c>
      <c r="BT510" s="32" t="str">
        <f t="shared" ref="BT510:BY510" si="736">BT459</f>
        <v>from 10 to 20%</v>
      </c>
      <c r="BU510" s="32" t="str">
        <f t="shared" si="736"/>
        <v>DSO</v>
      </c>
      <c r="BV510" s="32" t="str">
        <f t="shared" si="736"/>
        <v>Distribution</v>
      </c>
      <c r="BW510" s="32" t="str">
        <f t="shared" si="736"/>
        <v>industrial high temperature application (&gt;500°C without glass)</v>
      </c>
      <c r="BX510" s="32" t="str">
        <f t="shared" si="736"/>
        <v xml:space="preserve">Calorific value adjustment - LPG demand </v>
      </c>
      <c r="BY510" s="32" t="str">
        <f t="shared" si="736"/>
        <v xml:space="preserve">industrial high temperature application (&gt;500°C without glass)-Calorific value adjustment - LPG demand </v>
      </c>
      <c r="BZ510" s="32">
        <f t="shared" si="729"/>
        <v>40.837794709408712</v>
      </c>
      <c r="CA510" s="32">
        <f t="shared" si="730"/>
        <v>215.24355596201377</v>
      </c>
    </row>
    <row r="511" spans="69:79" x14ac:dyDescent="0.25">
      <c r="BQ511" s="32">
        <f t="shared" si="711"/>
        <v>10</v>
      </c>
      <c r="BR511" s="32">
        <f t="shared" si="712"/>
        <v>49</v>
      </c>
      <c r="BS511" s="32" t="str">
        <f t="shared" ca="1" si="713"/>
        <v>ES</v>
      </c>
      <c r="BT511" s="32" t="str">
        <f t="shared" ref="BT511:BY511" si="737">BT460</f>
        <v>&gt;20%</v>
      </c>
      <c r="BU511" s="32" t="str">
        <f t="shared" si="737"/>
        <v>DSO</v>
      </c>
      <c r="BV511" s="32" t="str">
        <f t="shared" si="737"/>
        <v>End-use</v>
      </c>
      <c r="BW511" s="32" t="str">
        <f t="shared" si="737"/>
        <v>boilers</v>
      </c>
      <c r="BX511" s="32" t="str">
        <f t="shared" si="737"/>
        <v>new heating boilers - Investment</v>
      </c>
      <c r="BY511" s="32" t="str">
        <f t="shared" si="737"/>
        <v>boilers-new heating boilers - Investment</v>
      </c>
      <c r="BZ511" s="32">
        <f t="shared" si="729"/>
        <v>1862.0252329959526</v>
      </c>
      <c r="CA511" s="32">
        <f t="shared" si="730"/>
        <v>1922.9546035549927</v>
      </c>
    </row>
    <row r="512" spans="69:79" x14ac:dyDescent="0.25">
      <c r="BQ512" s="32">
        <f t="shared" si="711"/>
        <v>10</v>
      </c>
      <c r="BR512" s="32">
        <f t="shared" si="712"/>
        <v>50</v>
      </c>
      <c r="BS512" s="32" t="str">
        <f t="shared" ca="1" si="713"/>
        <v>ES</v>
      </c>
      <c r="BT512" s="32" t="str">
        <f t="shared" ref="BT512:BY512" si="738">BT461</f>
        <v>&gt;20%</v>
      </c>
      <c r="BU512" s="32" t="str">
        <f t="shared" si="738"/>
        <v>DSO</v>
      </c>
      <c r="BV512" s="32" t="str">
        <f t="shared" si="738"/>
        <v>…</v>
      </c>
      <c r="BW512" s="32" t="str">
        <f t="shared" si="738"/>
        <v>…</v>
      </c>
      <c r="BX512" s="32" t="str">
        <f t="shared" si="738"/>
        <v>new heating boilers - Investment</v>
      </c>
      <c r="BY512" s="32" t="str">
        <f t="shared" si="738"/>
        <v>…-new heating boilers - Investment</v>
      </c>
      <c r="BZ512" s="32">
        <f t="shared" si="729"/>
        <v>0</v>
      </c>
      <c r="CA512" s="32">
        <f t="shared" si="730"/>
        <v>0</v>
      </c>
    </row>
    <row r="513" spans="69:79" x14ac:dyDescent="0.25">
      <c r="BQ513" s="32">
        <f t="shared" si="711"/>
        <v>10</v>
      </c>
      <c r="BR513" s="32">
        <f t="shared" si="712"/>
        <v>51</v>
      </c>
      <c r="BS513" s="32" t="str">
        <f t="shared" ca="1" si="713"/>
        <v>ES</v>
      </c>
      <c r="BT513" s="32" t="str">
        <f t="shared" ref="BT513:BY513" si="739">BT462</f>
        <v>&gt;20%</v>
      </c>
      <c r="BU513" s="32" t="str">
        <f t="shared" si="739"/>
        <v>DSO</v>
      </c>
      <c r="BV513" s="32" t="str">
        <f t="shared" si="739"/>
        <v>…</v>
      </c>
      <c r="BW513" s="32" t="str">
        <f t="shared" si="739"/>
        <v>…</v>
      </c>
      <c r="BX513" s="32" t="str">
        <f t="shared" si="739"/>
        <v>new heating boilers - Investment</v>
      </c>
      <c r="BY513" s="32" t="str">
        <f t="shared" si="739"/>
        <v>…-new heating boilers - Investment</v>
      </c>
      <c r="BZ513" s="32">
        <f t="shared" si="729"/>
        <v>0</v>
      </c>
      <c r="CA513" s="32">
        <f t="shared" si="730"/>
        <v>0</v>
      </c>
    </row>
    <row r="514" spans="69:79" x14ac:dyDescent="0.25">
      <c r="BQ514" s="32">
        <f t="shared" si="711"/>
        <v>11</v>
      </c>
      <c r="BR514" s="32">
        <f t="shared" si="712"/>
        <v>1</v>
      </c>
      <c r="BS514" s="32" t="str">
        <f t="shared" ca="1" si="713"/>
        <v>FI</v>
      </c>
      <c r="BT514" s="32" t="str">
        <f t="shared" ref="BT514:BY514" si="740">BT463</f>
        <v>&lt;5%</v>
      </c>
      <c r="BU514" s="32" t="str">
        <f t="shared" si="740"/>
        <v>TSO</v>
      </c>
      <c r="BV514" s="32" t="str">
        <f t="shared" si="740"/>
        <v>Storage</v>
      </c>
      <c r="BW514" s="32" t="str">
        <f t="shared" si="740"/>
        <v>Porous storage</v>
      </c>
      <c r="BX514" s="32" t="str">
        <f t="shared" si="740"/>
        <v>Desulfurization and Drying - Investment</v>
      </c>
      <c r="BY514" s="32" t="str">
        <f t="shared" si="740"/>
        <v>Porous storage-Desulfurization and Drying - Investment</v>
      </c>
      <c r="BZ514" s="32">
        <f t="shared" si="729"/>
        <v>0</v>
      </c>
      <c r="CA514" s="32">
        <f t="shared" si="730"/>
        <v>0</v>
      </c>
    </row>
    <row r="515" spans="69:79" x14ac:dyDescent="0.25">
      <c r="BQ515" s="32">
        <f t="shared" si="711"/>
        <v>11</v>
      </c>
      <c r="BR515" s="32">
        <f t="shared" si="712"/>
        <v>2</v>
      </c>
      <c r="BS515" s="32" t="str">
        <f t="shared" ca="1" si="713"/>
        <v>FI</v>
      </c>
      <c r="BT515" s="32" t="str">
        <f t="shared" ref="BT515:BY515" si="741">BT464</f>
        <v>&lt;5%</v>
      </c>
      <c r="BU515" s="32" t="str">
        <f t="shared" si="741"/>
        <v>TSO</v>
      </c>
      <c r="BV515" s="32" t="str">
        <f t="shared" si="741"/>
        <v>Industrie</v>
      </c>
      <c r="BW515" s="32" t="str">
        <f t="shared" si="741"/>
        <v>50% Chemical industry (material use), glass</v>
      </c>
      <c r="BX515" s="32" t="str">
        <f t="shared" si="741"/>
        <v>Membrane for deblending - Investment</v>
      </c>
      <c r="BY515" s="32" t="str">
        <f t="shared" si="741"/>
        <v>50% Chemical industry (material use), glass-Membrane for deblending - Investment</v>
      </c>
      <c r="BZ515" s="32">
        <f t="shared" si="729"/>
        <v>2.2698542651432372E-2</v>
      </c>
      <c r="CA515" s="32">
        <f t="shared" si="730"/>
        <v>2.085578830639347E-2</v>
      </c>
    </row>
    <row r="516" spans="69:79" x14ac:dyDescent="0.25">
      <c r="BQ516" s="32">
        <f t="shared" si="711"/>
        <v>11</v>
      </c>
      <c r="BR516" s="32">
        <f t="shared" si="712"/>
        <v>3</v>
      </c>
      <c r="BS516" s="32" t="str">
        <f t="shared" ca="1" si="713"/>
        <v>FI</v>
      </c>
      <c r="BT516" s="32" t="str">
        <f t="shared" ref="BT516:BY516" si="742">BT465</f>
        <v>&lt;5%</v>
      </c>
      <c r="BU516" s="32" t="str">
        <f t="shared" si="742"/>
        <v>TSO</v>
      </c>
      <c r="BV516" s="32" t="str">
        <f t="shared" si="742"/>
        <v>Industrie</v>
      </c>
      <c r="BW516" s="32" t="str">
        <f t="shared" si="742"/>
        <v>50% Chemical industry (material use), glass</v>
      </c>
      <c r="BX516" s="32" t="str">
        <f t="shared" si="742"/>
        <v>Membrane for deblending - electr. demand</v>
      </c>
      <c r="BY516" s="32" t="str">
        <f t="shared" si="742"/>
        <v>50% Chemical industry (material use), glass-Membrane for deblending - electr. demand</v>
      </c>
      <c r="BZ516" s="32">
        <f t="shared" si="729"/>
        <v>0.19883923362654757</v>
      </c>
      <c r="CA516" s="32">
        <f t="shared" si="730"/>
        <v>0.19435819740851784</v>
      </c>
    </row>
    <row r="517" spans="69:79" x14ac:dyDescent="0.25">
      <c r="BQ517" s="32">
        <f t="shared" si="711"/>
        <v>11</v>
      </c>
      <c r="BR517" s="32">
        <f t="shared" si="712"/>
        <v>4</v>
      </c>
      <c r="BS517" s="32" t="str">
        <f t="shared" ca="1" si="713"/>
        <v>FI</v>
      </c>
      <c r="BT517" s="32" t="str">
        <f t="shared" ref="BT517:BY517" si="743">BT466</f>
        <v>&lt;5%</v>
      </c>
      <c r="BU517" s="32" t="str">
        <f t="shared" si="743"/>
        <v>TSO</v>
      </c>
      <c r="BV517" s="32" t="str">
        <f t="shared" si="743"/>
        <v>Industrie</v>
      </c>
      <c r="BW517" s="32" t="str">
        <f t="shared" si="743"/>
        <v>50% Chemical industry (material use), glass</v>
      </c>
      <c r="BX517" s="32" t="str">
        <f t="shared" si="743"/>
        <v>Membrane for deblending - H2. use</v>
      </c>
      <c r="BY517" s="32" t="str">
        <f t="shared" si="743"/>
        <v>50% Chemical industry (material use), glass-Membrane for deblending - H2. use</v>
      </c>
      <c r="BZ517" s="32">
        <f t="shared" si="729"/>
        <v>0.19883923362654757</v>
      </c>
      <c r="CA517" s="32">
        <f t="shared" si="730"/>
        <v>0.10938588646937214</v>
      </c>
    </row>
    <row r="518" spans="69:79" x14ac:dyDescent="0.25">
      <c r="BQ518" s="32">
        <f t="shared" si="711"/>
        <v>11</v>
      </c>
      <c r="BR518" s="32">
        <f t="shared" si="712"/>
        <v>5</v>
      </c>
      <c r="BS518" s="32" t="str">
        <f t="shared" ca="1" si="713"/>
        <v>FI</v>
      </c>
      <c r="BT518" s="32" t="str">
        <f t="shared" ref="BT518:BY518" si="744">BT467</f>
        <v>&lt;5%</v>
      </c>
      <c r="BU518" s="32" t="str">
        <f t="shared" si="744"/>
        <v>DSO</v>
      </c>
      <c r="BV518" s="32" t="str">
        <f t="shared" si="744"/>
        <v>Industrie</v>
      </c>
      <c r="BW518" s="32" t="str">
        <f t="shared" si="744"/>
        <v>50% Chemical industry (material use), glass</v>
      </c>
      <c r="BX518" s="32" t="str">
        <f t="shared" si="744"/>
        <v>Membrane for deblending - Investment</v>
      </c>
      <c r="BY518" s="32" t="str">
        <f t="shared" si="744"/>
        <v>50% Chemical industry (material use), glass-Membrane for deblending - Investment</v>
      </c>
      <c r="BZ518" s="32">
        <f t="shared" si="729"/>
        <v>2.2698542651432372E-2</v>
      </c>
      <c r="CA518" s="32">
        <f t="shared" si="730"/>
        <v>2.085578830639347E-2</v>
      </c>
    </row>
    <row r="519" spans="69:79" x14ac:dyDescent="0.25">
      <c r="BQ519" s="32">
        <f t="shared" si="711"/>
        <v>11</v>
      </c>
      <c r="BR519" s="32">
        <f t="shared" si="712"/>
        <v>6</v>
      </c>
      <c r="BS519" s="32" t="str">
        <f t="shared" ca="1" si="713"/>
        <v>FI</v>
      </c>
      <c r="BT519" s="32" t="str">
        <f t="shared" ref="BT519:BY519" si="745">BT468</f>
        <v>&lt;5%</v>
      </c>
      <c r="BU519" s="32" t="str">
        <f t="shared" si="745"/>
        <v>DSO</v>
      </c>
      <c r="BV519" s="32" t="str">
        <f t="shared" si="745"/>
        <v>Industrie</v>
      </c>
      <c r="BW519" s="32" t="str">
        <f t="shared" si="745"/>
        <v>50% Chemical industry (material use), glass</v>
      </c>
      <c r="BX519" s="32" t="str">
        <f t="shared" si="745"/>
        <v>Membrane for deblending - electr. demand</v>
      </c>
      <c r="BY519" s="32" t="str">
        <f t="shared" si="745"/>
        <v>50% Chemical industry (material use), glass-Membrane for deblending - electr. demand</v>
      </c>
      <c r="BZ519" s="32">
        <f t="shared" si="729"/>
        <v>0.19883923362654757</v>
      </c>
      <c r="CA519" s="32">
        <f t="shared" si="730"/>
        <v>0.19435819740851784</v>
      </c>
    </row>
    <row r="520" spans="69:79" x14ac:dyDescent="0.25">
      <c r="BQ520" s="32">
        <f t="shared" si="711"/>
        <v>11</v>
      </c>
      <c r="BR520" s="32">
        <f t="shared" si="712"/>
        <v>7</v>
      </c>
      <c r="BS520" s="32" t="str">
        <f t="shared" ca="1" si="713"/>
        <v>FI</v>
      </c>
      <c r="BT520" s="32" t="str">
        <f t="shared" ref="BT520:BY520" si="746">BT469</f>
        <v>&lt;5%</v>
      </c>
      <c r="BU520" s="32" t="str">
        <f t="shared" si="746"/>
        <v>DSO</v>
      </c>
      <c r="BV520" s="32" t="str">
        <f t="shared" si="746"/>
        <v>Industrie</v>
      </c>
      <c r="BW520" s="32" t="str">
        <f t="shared" si="746"/>
        <v>50% Chemical industry (material use), glass</v>
      </c>
      <c r="BX520" s="32" t="str">
        <f t="shared" si="746"/>
        <v>Membrane for deblending - H2. use</v>
      </c>
      <c r="BY520" s="32" t="str">
        <f t="shared" si="746"/>
        <v>50% Chemical industry (material use), glass-Membrane for deblending - H2. use</v>
      </c>
      <c r="BZ520" s="32">
        <f t="shared" si="729"/>
        <v>0.19883923362654757</v>
      </c>
      <c r="CA520" s="32">
        <f t="shared" si="730"/>
        <v>0.10938588646937214</v>
      </c>
    </row>
    <row r="521" spans="69:79" x14ac:dyDescent="0.25">
      <c r="BQ521" s="32">
        <f t="shared" si="711"/>
        <v>11</v>
      </c>
      <c r="BR521" s="32">
        <f t="shared" si="712"/>
        <v>8</v>
      </c>
      <c r="BS521" s="32" t="str">
        <f t="shared" ca="1" si="713"/>
        <v>FI</v>
      </c>
      <c r="BT521" s="32" t="str">
        <f t="shared" ref="BT521:BY521" si="747">BT470</f>
        <v>from 5 to 10%</v>
      </c>
      <c r="BU521" s="32" t="str">
        <f t="shared" si="747"/>
        <v>TSO</v>
      </c>
      <c r="BV521" s="32" t="str">
        <f t="shared" si="747"/>
        <v>End-use</v>
      </c>
      <c r="BW521" s="32" t="str">
        <f t="shared" si="747"/>
        <v xml:space="preserve">Gas turbine for power generation (old stock) </v>
      </c>
      <c r="BX521" s="32" t="str">
        <f t="shared" si="747"/>
        <v>Membrane for deblending - Investment</v>
      </c>
      <c r="BY521" s="32" t="str">
        <f t="shared" si="747"/>
        <v>Gas turbine for power generation (old stock) -Membrane for deblending - Investment</v>
      </c>
      <c r="BZ521" s="32">
        <f t="shared" si="729"/>
        <v>1.5418811406433697</v>
      </c>
      <c r="CA521" s="32">
        <f t="shared" si="730"/>
        <v>2.3872295131980006</v>
      </c>
    </row>
    <row r="522" spans="69:79" x14ac:dyDescent="0.25">
      <c r="BQ522" s="32">
        <f t="shared" si="711"/>
        <v>11</v>
      </c>
      <c r="BR522" s="32">
        <f t="shared" si="712"/>
        <v>9</v>
      </c>
      <c r="BS522" s="32" t="str">
        <f t="shared" ca="1" si="713"/>
        <v>FI</v>
      </c>
      <c r="BT522" s="32" t="str">
        <f t="shared" ref="BT522:BY522" si="748">BT471</f>
        <v>from 5 to 10%</v>
      </c>
      <c r="BU522" s="32" t="str">
        <f t="shared" si="748"/>
        <v>TSO</v>
      </c>
      <c r="BV522" s="32" t="str">
        <f t="shared" si="748"/>
        <v>End-use</v>
      </c>
      <c r="BW522" s="32" t="str">
        <f t="shared" si="748"/>
        <v xml:space="preserve">Gas turbine for power generation (old stock) </v>
      </c>
      <c r="BX522" s="32" t="str">
        <f t="shared" si="748"/>
        <v>Membrane for deblending - electr. demand</v>
      </c>
      <c r="BY522" s="32" t="str">
        <f t="shared" si="748"/>
        <v>Gas turbine for power generation (old stock) -Membrane for deblending - electr. demand</v>
      </c>
      <c r="BZ522" s="32">
        <f t="shared" si="729"/>
        <v>4.7083249040266955</v>
      </c>
      <c r="CA522" s="32">
        <f t="shared" si="730"/>
        <v>4.6022182064882173</v>
      </c>
    </row>
    <row r="523" spans="69:79" x14ac:dyDescent="0.25">
      <c r="BQ523" s="32">
        <f t="shared" si="711"/>
        <v>11</v>
      </c>
      <c r="BR523" s="32">
        <f t="shared" si="712"/>
        <v>10</v>
      </c>
      <c r="BS523" s="32" t="str">
        <f t="shared" ca="1" si="713"/>
        <v>FI</v>
      </c>
      <c r="BT523" s="32" t="str">
        <f t="shared" ref="BT523:BY523" si="749">BT472</f>
        <v>from 5 to 10%</v>
      </c>
      <c r="BU523" s="32" t="str">
        <f t="shared" si="749"/>
        <v>TSO</v>
      </c>
      <c r="BV523" s="32" t="str">
        <f t="shared" si="749"/>
        <v>End-use</v>
      </c>
      <c r="BW523" s="32" t="str">
        <f t="shared" si="749"/>
        <v xml:space="preserve">Gas turbine for power generation (old stock) </v>
      </c>
      <c r="BX523" s="32" t="str">
        <f t="shared" si="749"/>
        <v>Membrane for deblending - H2. use</v>
      </c>
      <c r="BY523" s="32" t="str">
        <f t="shared" si="749"/>
        <v>Gas turbine for power generation (old stock) -Membrane for deblending - H2. use</v>
      </c>
      <c r="BZ523" s="32">
        <f t="shared" si="729"/>
        <v>4.7083249040266955</v>
      </c>
      <c r="CA523" s="32">
        <f t="shared" si="730"/>
        <v>5.1803085741125017</v>
      </c>
    </row>
    <row r="524" spans="69:79" x14ac:dyDescent="0.25">
      <c r="BQ524" s="32">
        <f t="shared" si="711"/>
        <v>11</v>
      </c>
      <c r="BR524" s="32">
        <f t="shared" si="712"/>
        <v>11</v>
      </c>
      <c r="BS524" s="32" t="str">
        <f t="shared" ca="1" si="713"/>
        <v>FI</v>
      </c>
      <c r="BT524" s="32" t="str">
        <f t="shared" ref="BT524:BY524" si="750">BT473</f>
        <v>from 5 to 10%</v>
      </c>
      <c r="BU524" s="32" t="str">
        <f t="shared" si="750"/>
        <v>TSO</v>
      </c>
      <c r="BV524" s="32" t="str">
        <f t="shared" si="750"/>
        <v>Transmission</v>
      </c>
      <c r="BW524" s="32" t="str">
        <f t="shared" si="750"/>
        <v>Gas turbine for gas grid  - inkl. transit</v>
      </c>
      <c r="BX524" s="32" t="str">
        <f t="shared" si="750"/>
        <v>Membrane for deblending - Investment</v>
      </c>
      <c r="BY524" s="32" t="str">
        <f t="shared" si="750"/>
        <v>Gas turbine for gas grid  - inkl. transit-Membrane for deblending - Investment</v>
      </c>
      <c r="BZ524" s="32">
        <f t="shared" si="729"/>
        <v>0.14942471828303736</v>
      </c>
      <c r="CA524" s="32">
        <f t="shared" si="730"/>
        <v>0.56735882881072042</v>
      </c>
    </row>
    <row r="525" spans="69:79" x14ac:dyDescent="0.25">
      <c r="BQ525" s="32">
        <f t="shared" si="711"/>
        <v>11</v>
      </c>
      <c r="BR525" s="32">
        <f t="shared" si="712"/>
        <v>12</v>
      </c>
      <c r="BS525" s="32" t="str">
        <f t="shared" ca="1" si="713"/>
        <v>FI</v>
      </c>
      <c r="BT525" s="32" t="str">
        <f t="shared" ref="BT525:BY525" si="751">BT474</f>
        <v>from 5 to 10%</v>
      </c>
      <c r="BU525" s="32" t="str">
        <f t="shared" si="751"/>
        <v>TSO</v>
      </c>
      <c r="BV525" s="32" t="str">
        <f t="shared" si="751"/>
        <v>Transmission</v>
      </c>
      <c r="BW525" s="32" t="str">
        <f t="shared" si="751"/>
        <v>Gas turbine for gas grid  - inkl. transit</v>
      </c>
      <c r="BX525" s="32" t="str">
        <f t="shared" si="751"/>
        <v>Membrane for deblending - electr. demand</v>
      </c>
      <c r="BY525" s="32" t="str">
        <f t="shared" si="751"/>
        <v>Gas turbine for gas grid  - inkl. transit-Membrane for deblending - electr. demand</v>
      </c>
      <c r="BZ525" s="32">
        <f t="shared" si="729"/>
        <v>9.042378806552856E-2</v>
      </c>
      <c r="CA525" s="32">
        <f t="shared" si="730"/>
        <v>9.1800800066526453E-2</v>
      </c>
    </row>
    <row r="526" spans="69:79" x14ac:dyDescent="0.25">
      <c r="BQ526" s="32">
        <f t="shared" si="711"/>
        <v>11</v>
      </c>
      <c r="BR526" s="32">
        <f t="shared" si="712"/>
        <v>13</v>
      </c>
      <c r="BS526" s="32" t="str">
        <f t="shared" ca="1" si="713"/>
        <v>FI</v>
      </c>
      <c r="BT526" s="32" t="str">
        <f t="shared" ref="BT526:BY526" si="752">BT475</f>
        <v>from 5 to 10%</v>
      </c>
      <c r="BU526" s="32" t="str">
        <f t="shared" si="752"/>
        <v>TSO</v>
      </c>
      <c r="BV526" s="32" t="str">
        <f t="shared" si="752"/>
        <v>Transmission</v>
      </c>
      <c r="BW526" s="32" t="str">
        <f t="shared" si="752"/>
        <v>Gas turbine for gas grid  - inkl. transit</v>
      </c>
      <c r="BX526" s="32" t="str">
        <f t="shared" si="752"/>
        <v>Membrane for deblending - H2. use</v>
      </c>
      <c r="BY526" s="32" t="str">
        <f t="shared" si="752"/>
        <v>Gas turbine for gas grid  - inkl. transit-Membrane for deblending - H2. use</v>
      </c>
      <c r="BZ526" s="32">
        <f t="shared" si="729"/>
        <v>9.042378806552856E-2</v>
      </c>
      <c r="CA526" s="32">
        <f t="shared" si="730"/>
        <v>9.9488275377720911E-2</v>
      </c>
    </row>
    <row r="527" spans="69:79" x14ac:dyDescent="0.25">
      <c r="BQ527" s="32">
        <f t="shared" si="711"/>
        <v>11</v>
      </c>
      <c r="BR527" s="32">
        <f t="shared" si="712"/>
        <v>14</v>
      </c>
      <c r="BS527" s="32" t="str">
        <f t="shared" ca="1" si="713"/>
        <v>FI</v>
      </c>
      <c r="BT527" s="32" t="str">
        <f t="shared" ref="BT527:BY527" si="753">BT476</f>
        <v>from 5 to 10%</v>
      </c>
      <c r="BU527" s="32" t="str">
        <f t="shared" si="753"/>
        <v>TSO</v>
      </c>
      <c r="BV527" s="32" t="str">
        <f t="shared" si="753"/>
        <v>Storage</v>
      </c>
      <c r="BW527" s="32" t="str">
        <f t="shared" si="753"/>
        <v>Gas turbine for storage (cavern + porous)</v>
      </c>
      <c r="BX527" s="32" t="str">
        <f t="shared" si="753"/>
        <v>Membrane for deblending - Investment</v>
      </c>
      <c r="BY527" s="32" t="str">
        <f t="shared" si="753"/>
        <v>Gas turbine for storage (cavern + porous)-Membrane for deblending - Investment</v>
      </c>
      <c r="BZ527" s="32">
        <f t="shared" si="729"/>
        <v>0</v>
      </c>
      <c r="CA527" s="32">
        <f t="shared" si="730"/>
        <v>0</v>
      </c>
    </row>
    <row r="528" spans="69:79" x14ac:dyDescent="0.25">
      <c r="BQ528" s="32">
        <f t="shared" si="711"/>
        <v>11</v>
      </c>
      <c r="BR528" s="32">
        <f t="shared" si="712"/>
        <v>15</v>
      </c>
      <c r="BS528" s="32" t="str">
        <f t="shared" ca="1" si="713"/>
        <v>FI</v>
      </c>
      <c r="BT528" s="32" t="str">
        <f t="shared" ref="BT528:BY528" si="754">BT477</f>
        <v>from 5 to 10%</v>
      </c>
      <c r="BU528" s="32" t="str">
        <f t="shared" si="754"/>
        <v>TSO</v>
      </c>
      <c r="BV528" s="32" t="str">
        <f t="shared" si="754"/>
        <v>Storage</v>
      </c>
      <c r="BW528" s="32" t="str">
        <f t="shared" si="754"/>
        <v>Gas turbine for storage (cavern + porous)</v>
      </c>
      <c r="BX528" s="32" t="str">
        <f t="shared" si="754"/>
        <v>Membrane for deblending - electr. demand</v>
      </c>
      <c r="BY528" s="32" t="str">
        <f t="shared" si="754"/>
        <v>Gas turbine for storage (cavern + porous)-Membrane for deblending - electr. demand</v>
      </c>
      <c r="BZ528" s="32">
        <f t="shared" si="729"/>
        <v>0</v>
      </c>
      <c r="CA528" s="32">
        <f t="shared" si="730"/>
        <v>0</v>
      </c>
    </row>
    <row r="529" spans="69:79" x14ac:dyDescent="0.25">
      <c r="BQ529" s="32">
        <f t="shared" si="711"/>
        <v>11</v>
      </c>
      <c r="BR529" s="32">
        <f t="shared" si="712"/>
        <v>16</v>
      </c>
      <c r="BS529" s="32" t="str">
        <f t="shared" ca="1" si="713"/>
        <v>FI</v>
      </c>
      <c r="BT529" s="32" t="str">
        <f t="shared" ref="BT529:BY529" si="755">BT478</f>
        <v>from 5 to 10%</v>
      </c>
      <c r="BU529" s="32" t="str">
        <f t="shared" si="755"/>
        <v>TSO</v>
      </c>
      <c r="BV529" s="32" t="str">
        <f t="shared" si="755"/>
        <v>Storage</v>
      </c>
      <c r="BW529" s="32" t="str">
        <f t="shared" si="755"/>
        <v>Gas turbine for storage (cavern + porous)</v>
      </c>
      <c r="BX529" s="32" t="str">
        <f t="shared" si="755"/>
        <v>Membrane for deblending - H2. use</v>
      </c>
      <c r="BY529" s="32" t="str">
        <f t="shared" si="755"/>
        <v>Gas turbine for storage (cavern + porous)-Membrane for deblending - H2. use</v>
      </c>
      <c r="BZ529" s="32">
        <f t="shared" si="729"/>
        <v>0</v>
      </c>
      <c r="CA529" s="32">
        <f t="shared" si="730"/>
        <v>0</v>
      </c>
    </row>
    <row r="530" spans="69:79" x14ac:dyDescent="0.25">
      <c r="BQ530" s="32">
        <f t="shared" si="711"/>
        <v>11</v>
      </c>
      <c r="BR530" s="32">
        <f t="shared" si="712"/>
        <v>17</v>
      </c>
      <c r="BS530" s="32" t="str">
        <f t="shared" ca="1" si="713"/>
        <v>FI</v>
      </c>
      <c r="BT530" s="32" t="str">
        <f t="shared" ref="BT530:BY530" si="756">BT479</f>
        <v>from 5 to 10%</v>
      </c>
      <c r="BU530" s="32" t="str">
        <f t="shared" si="756"/>
        <v>TSO</v>
      </c>
      <c r="BV530" s="32" t="str">
        <f t="shared" si="756"/>
        <v>Industrie</v>
      </c>
      <c r="BW530" s="32" t="str">
        <f t="shared" si="756"/>
        <v>50% industrial high temperature application (&gt;500°C without glass)</v>
      </c>
      <c r="BX530" s="32" t="str">
        <f t="shared" si="756"/>
        <v>Calorific value adjustment - Investment</v>
      </c>
      <c r="BY530" s="32" t="str">
        <f t="shared" si="756"/>
        <v>50% industrial high temperature application (&gt;500°C without glass)-Calorific value adjustment - Investment</v>
      </c>
      <c r="BZ530" s="32">
        <f t="shared" si="729"/>
        <v>0.11172652854773599</v>
      </c>
      <c r="CA530" s="32">
        <f t="shared" si="730"/>
        <v>0.60717643937578847</v>
      </c>
    </row>
    <row r="531" spans="69:79" x14ac:dyDescent="0.25">
      <c r="BQ531" s="32">
        <f t="shared" si="711"/>
        <v>11</v>
      </c>
      <c r="BR531" s="32">
        <f t="shared" si="712"/>
        <v>18</v>
      </c>
      <c r="BS531" s="32" t="str">
        <f t="shared" ca="1" si="713"/>
        <v>FI</v>
      </c>
      <c r="BT531" s="32" t="str">
        <f t="shared" ref="BT531:BY531" si="757">BT480</f>
        <v>from 5 to 10%</v>
      </c>
      <c r="BU531" s="32" t="str">
        <f t="shared" si="757"/>
        <v>TSO</v>
      </c>
      <c r="BV531" s="32" t="str">
        <f t="shared" si="757"/>
        <v>Industrie</v>
      </c>
      <c r="BW531" s="32" t="str">
        <f t="shared" si="757"/>
        <v>50% industrial high temperature application (&gt;500°C without glass)</v>
      </c>
      <c r="BX531" s="32" t="str">
        <f t="shared" si="757"/>
        <v xml:space="preserve">Calorific value adjustment - LPG demand </v>
      </c>
      <c r="BY531" s="32" t="str">
        <f t="shared" si="757"/>
        <v xml:space="preserve">50% industrial high temperature application (&gt;500°C without glass)-Calorific value adjustment - LPG demand </v>
      </c>
      <c r="BZ531" s="32">
        <f t="shared" si="729"/>
        <v>0.97872439007816725</v>
      </c>
      <c r="CA531" s="32">
        <f t="shared" si="730"/>
        <v>5.1585576431393934</v>
      </c>
    </row>
    <row r="532" spans="69:79" x14ac:dyDescent="0.25">
      <c r="BQ532" s="32">
        <f t="shared" si="711"/>
        <v>11</v>
      </c>
      <c r="BR532" s="32">
        <f t="shared" si="712"/>
        <v>19</v>
      </c>
      <c r="BS532" s="32" t="str">
        <f t="shared" ca="1" si="713"/>
        <v>FI</v>
      </c>
      <c r="BT532" s="32" t="str">
        <f t="shared" ref="BT532:BY532" si="758">BT481</f>
        <v>from 5 to 10%</v>
      </c>
      <c r="BU532" s="32" t="str">
        <f t="shared" si="758"/>
        <v>TSO</v>
      </c>
      <c r="BV532" s="32" t="str">
        <f t="shared" si="758"/>
        <v>Transmission</v>
      </c>
      <c r="BW532" s="32" t="str">
        <f t="shared" si="758"/>
        <v>Instalation of higher gas turbine capacities for compressors - inkl. transit and storage</v>
      </c>
      <c r="BX532" s="32" t="str">
        <f t="shared" si="758"/>
        <v>Investment +30% of excisting capacity</v>
      </c>
      <c r="BY532" s="32" t="str">
        <f t="shared" si="758"/>
        <v>Instalation of higher gas turbine capacities for compressors - inkl. transit and storage-Investment +30% of excisting capacity</v>
      </c>
      <c r="BZ532" s="32">
        <f t="shared" si="729"/>
        <v>1.4793047110020698E-2</v>
      </c>
      <c r="CA532" s="32">
        <f t="shared" si="730"/>
        <v>2.2638545554503784</v>
      </c>
    </row>
    <row r="533" spans="69:79" x14ac:dyDescent="0.25">
      <c r="BQ533" s="32">
        <f t="shared" si="711"/>
        <v>11</v>
      </c>
      <c r="BR533" s="32">
        <f t="shared" si="712"/>
        <v>20</v>
      </c>
      <c r="BS533" s="32" t="str">
        <f t="shared" ca="1" si="713"/>
        <v>FI</v>
      </c>
      <c r="BT533" s="32" t="str">
        <f t="shared" ref="BT533:BY533" si="759">BT482</f>
        <v>from 5 to 10%</v>
      </c>
      <c r="BU533" s="32" t="str">
        <f t="shared" si="759"/>
        <v>TSO</v>
      </c>
      <c r="BV533" s="32" t="str">
        <f t="shared" si="759"/>
        <v>Transmission</v>
      </c>
      <c r="BW533" s="32" t="str">
        <f t="shared" si="759"/>
        <v>Instalation of higher gas turbine capacities for compressors - inkl. transit and storage</v>
      </c>
      <c r="BX533" s="32" t="str">
        <f t="shared" si="759"/>
        <v>Gas demand +30% of excisting transport losses</v>
      </c>
      <c r="BY533" s="32" t="str">
        <f t="shared" si="759"/>
        <v>Instalation of higher gas turbine capacities for compressors - inkl. transit and storage-Gas demand +30% of excisting transport losses</v>
      </c>
      <c r="BZ533" s="32">
        <f t="shared" si="729"/>
        <v>2.7127136419658568E-2</v>
      </c>
      <c r="CA533" s="32">
        <f t="shared" si="730"/>
        <v>0.76023494449190432</v>
      </c>
    </row>
    <row r="534" spans="69:79" x14ac:dyDescent="0.25">
      <c r="BQ534" s="32">
        <f t="shared" si="711"/>
        <v>11</v>
      </c>
      <c r="BR534" s="32">
        <f t="shared" si="712"/>
        <v>21</v>
      </c>
      <c r="BS534" s="32" t="str">
        <f t="shared" ca="1" si="713"/>
        <v>FI</v>
      </c>
      <c r="BT534" s="32" t="str">
        <f t="shared" ref="BT534:BY534" si="760">BT483</f>
        <v>from 5 to 10%</v>
      </c>
      <c r="BU534" s="32" t="str">
        <f t="shared" si="760"/>
        <v>TSO</v>
      </c>
      <c r="BV534" s="32" t="str">
        <f t="shared" si="760"/>
        <v>Storage</v>
      </c>
      <c r="BW534" s="32" t="str">
        <f t="shared" si="760"/>
        <v>Gas pressure regulator storage withdrawal</v>
      </c>
      <c r="BX534" s="32" t="str">
        <f t="shared" si="760"/>
        <v xml:space="preserve">  +3% less energy required</v>
      </c>
      <c r="BY534" s="32" t="str">
        <f t="shared" si="760"/>
        <v>Gas pressure regulator storage withdrawal-  +3% less energy required</v>
      </c>
      <c r="BZ534" s="32">
        <f t="shared" si="729"/>
        <v>0</v>
      </c>
      <c r="CA534" s="32">
        <f t="shared" si="730"/>
        <v>0</v>
      </c>
    </row>
    <row r="535" spans="69:79" x14ac:dyDescent="0.25">
      <c r="BQ535" s="32">
        <f t="shared" si="711"/>
        <v>11</v>
      </c>
      <c r="BR535" s="32">
        <f t="shared" si="712"/>
        <v>22</v>
      </c>
      <c r="BS535" s="32" t="str">
        <f t="shared" ca="1" si="713"/>
        <v>FI</v>
      </c>
      <c r="BT535" s="32" t="str">
        <f t="shared" ref="BT535:BY535" si="761">BT484</f>
        <v>from 5 to 10%</v>
      </c>
      <c r="BU535" s="32" t="str">
        <f t="shared" si="761"/>
        <v>TSO</v>
      </c>
      <c r="BV535" s="32" t="str">
        <f t="shared" si="761"/>
        <v>Storage</v>
      </c>
      <c r="BW535" s="32" t="str">
        <f t="shared" si="761"/>
        <v>H2 losses by drying</v>
      </c>
      <c r="BX535" s="32" t="str">
        <f t="shared" si="761"/>
        <v xml:space="preserve">  5% of H2</v>
      </c>
      <c r="BY535" s="32" t="str">
        <f t="shared" si="761"/>
        <v>H2 losses by drying-  5% of H2</v>
      </c>
      <c r="BZ535" s="32">
        <f t="shared" si="729"/>
        <v>0</v>
      </c>
      <c r="CA535" s="32">
        <f t="shared" si="730"/>
        <v>0</v>
      </c>
    </row>
    <row r="536" spans="69:79" x14ac:dyDescent="0.25">
      <c r="BQ536" s="32">
        <f t="shared" si="711"/>
        <v>11</v>
      </c>
      <c r="BR536" s="32">
        <f t="shared" si="712"/>
        <v>23</v>
      </c>
      <c r="BS536" s="32" t="str">
        <f t="shared" ca="1" si="713"/>
        <v>FI</v>
      </c>
      <c r="BT536" s="32" t="str">
        <f t="shared" ref="BT536:BY536" si="762">BT485</f>
        <v>from 5 to 10%</v>
      </c>
      <c r="BU536" s="32" t="str">
        <f t="shared" si="762"/>
        <v>TSO</v>
      </c>
      <c r="BV536" s="32" t="str">
        <f t="shared" si="762"/>
        <v>Transmission</v>
      </c>
      <c r="BW536" s="32" t="str">
        <f t="shared" si="762"/>
        <v>Gas pressure regulator &gt;40 to 16bar</v>
      </c>
      <c r="BX536" s="32" t="str">
        <f t="shared" si="762"/>
        <v xml:space="preserve">  +3% less energy required</v>
      </c>
      <c r="BY536" s="32" t="str">
        <f t="shared" si="762"/>
        <v>Gas pressure regulator &gt;40 to 16bar-  +3% less energy required</v>
      </c>
      <c r="BZ536" s="32">
        <f t="shared" si="729"/>
        <v>6.9662916770550263E-4</v>
      </c>
      <c r="CA536" s="32">
        <f t="shared" si="730"/>
        <v>-1.9522954006241551E-2</v>
      </c>
    </row>
    <row r="537" spans="69:79" x14ac:dyDescent="0.25">
      <c r="BQ537" s="32">
        <f t="shared" si="711"/>
        <v>11</v>
      </c>
      <c r="BR537" s="32">
        <f t="shared" si="712"/>
        <v>24</v>
      </c>
      <c r="BS537" s="32" t="str">
        <f t="shared" ca="1" si="713"/>
        <v>FI</v>
      </c>
      <c r="BT537" s="32" t="str">
        <f t="shared" ref="BT537:BY537" si="763">BT486</f>
        <v>from 5 to 10%</v>
      </c>
      <c r="BU537" s="32" t="str">
        <f t="shared" si="763"/>
        <v>DSO</v>
      </c>
      <c r="BV537" s="32" t="str">
        <f t="shared" si="763"/>
        <v>Industrie</v>
      </c>
      <c r="BW537" s="32" t="str">
        <f t="shared" si="763"/>
        <v>50% industrial high temperature application (&gt;500°C without glass)</v>
      </c>
      <c r="BX537" s="32" t="str">
        <f t="shared" si="763"/>
        <v>Calorific value adjustment - Investment</v>
      </c>
      <c r="BY537" s="32" t="str">
        <f t="shared" si="763"/>
        <v>50% industrial high temperature application (&gt;500°C without glass)-Calorific value adjustment - Investment</v>
      </c>
      <c r="BZ537" s="32">
        <f t="shared" si="729"/>
        <v>0.11172652854773599</v>
      </c>
      <c r="CA537" s="32">
        <f t="shared" si="730"/>
        <v>0.60717643937578847</v>
      </c>
    </row>
    <row r="538" spans="69:79" x14ac:dyDescent="0.25">
      <c r="BQ538" s="32">
        <f t="shared" si="711"/>
        <v>11</v>
      </c>
      <c r="BR538" s="32">
        <f t="shared" si="712"/>
        <v>25</v>
      </c>
      <c r="BS538" s="32" t="str">
        <f t="shared" ca="1" si="713"/>
        <v>FI</v>
      </c>
      <c r="BT538" s="32" t="str">
        <f t="shared" ref="BT538:BY538" si="764">BT487</f>
        <v>from 5 to 10%</v>
      </c>
      <c r="BU538" s="32" t="str">
        <f t="shared" si="764"/>
        <v>DSO</v>
      </c>
      <c r="BV538" s="32" t="str">
        <f t="shared" si="764"/>
        <v>Industrie</v>
      </c>
      <c r="BW538" s="32" t="str">
        <f t="shared" si="764"/>
        <v>50% industrial high temperature application (&gt;500°C without glass)</v>
      </c>
      <c r="BX538" s="32" t="str">
        <f t="shared" si="764"/>
        <v xml:space="preserve">Calorific value adjustment - LPG demand </v>
      </c>
      <c r="BY538" s="32" t="str">
        <f t="shared" si="764"/>
        <v xml:space="preserve">50% industrial high temperature application (&gt;500°C without glass)-Calorific value adjustment - LPG demand </v>
      </c>
      <c r="BZ538" s="32">
        <f t="shared" si="729"/>
        <v>0.97872439007816725</v>
      </c>
      <c r="CA538" s="32">
        <f t="shared" si="730"/>
        <v>5.1585576431393934</v>
      </c>
    </row>
    <row r="539" spans="69:79" x14ac:dyDescent="0.25">
      <c r="BQ539" s="32">
        <f t="shared" si="711"/>
        <v>11</v>
      </c>
      <c r="BR539" s="32">
        <f t="shared" si="712"/>
        <v>26</v>
      </c>
      <c r="BS539" s="32" t="str">
        <f t="shared" ca="1" si="713"/>
        <v>FI</v>
      </c>
      <c r="BT539" s="32" t="str">
        <f t="shared" ref="BT539:BY539" si="765">BT488</f>
        <v>from 5 to 10%</v>
      </c>
      <c r="BU539" s="32" t="str">
        <f t="shared" si="765"/>
        <v>TSO</v>
      </c>
      <c r="BV539" s="32" t="str">
        <f t="shared" si="765"/>
        <v>Transmission</v>
      </c>
      <c r="BW539" s="32" t="str">
        <f t="shared" si="765"/>
        <v>gas chromatographs (GC)</v>
      </c>
      <c r="BX539" s="32" t="str">
        <f t="shared" si="765"/>
        <v>Adaptation - Exchange helium</v>
      </c>
      <c r="BY539" s="32" t="str">
        <f t="shared" si="765"/>
        <v>gas chromatographs (GC)-Adaptation - Exchange helium</v>
      </c>
      <c r="BZ539" s="32">
        <f t="shared" si="729"/>
        <v>1.9415584415584417E-2</v>
      </c>
      <c r="CA539" s="32">
        <f t="shared" si="730"/>
        <v>0.15330984982964038</v>
      </c>
    </row>
    <row r="540" spans="69:79" x14ac:dyDescent="0.25">
      <c r="BQ540" s="32">
        <f t="shared" si="711"/>
        <v>11</v>
      </c>
      <c r="BR540" s="32">
        <f t="shared" si="712"/>
        <v>27</v>
      </c>
      <c r="BS540" s="32" t="str">
        <f t="shared" ca="1" si="713"/>
        <v>FI</v>
      </c>
      <c r="BT540" s="32" t="str">
        <f t="shared" ref="BT540:BY540" si="766">BT489</f>
        <v>from 5 to 10%</v>
      </c>
      <c r="BU540" s="32" t="str">
        <f t="shared" si="766"/>
        <v>DSO</v>
      </c>
      <c r="BV540" s="32" t="str">
        <f t="shared" si="766"/>
        <v>Industrie</v>
      </c>
      <c r="BW540" s="32" t="str">
        <f t="shared" si="766"/>
        <v>Chemical industry (material use), glass</v>
      </c>
      <c r="BX540" s="32" t="str">
        <f t="shared" si="766"/>
        <v>Membrane for deblending - Investment</v>
      </c>
      <c r="BY540" s="32" t="str">
        <f t="shared" si="766"/>
        <v>Chemical industry (material use), glass-Membrane for deblending - Investment</v>
      </c>
      <c r="BZ540" s="32">
        <f t="shared" si="729"/>
        <v>4.5397085302864744E-2</v>
      </c>
      <c r="CA540" s="32">
        <f t="shared" si="730"/>
        <v>2.857481511449354E-2</v>
      </c>
    </row>
    <row r="541" spans="69:79" x14ac:dyDescent="0.25">
      <c r="BQ541" s="32">
        <f t="shared" si="711"/>
        <v>11</v>
      </c>
      <c r="BR541" s="32">
        <f t="shared" si="712"/>
        <v>28</v>
      </c>
      <c r="BS541" s="32" t="str">
        <f t="shared" ca="1" si="713"/>
        <v>FI</v>
      </c>
      <c r="BT541" s="32" t="str">
        <f t="shared" ref="BT541:BY541" si="767">BT490</f>
        <v>from 5 to 10%</v>
      </c>
      <c r="BU541" s="32" t="str">
        <f t="shared" si="767"/>
        <v>DSO</v>
      </c>
      <c r="BV541" s="32" t="str">
        <f t="shared" si="767"/>
        <v>Industrie</v>
      </c>
      <c r="BW541" s="32" t="str">
        <f t="shared" si="767"/>
        <v>Chemical industry (material use), glass</v>
      </c>
      <c r="BX541" s="32" t="str">
        <f t="shared" si="767"/>
        <v>Membrane for deblending - H2. use</v>
      </c>
      <c r="BY541" s="32" t="str">
        <f t="shared" si="767"/>
        <v>Chemical industry (material use), glass-Membrane for deblending - H2. use</v>
      </c>
      <c r="BZ541" s="32">
        <f t="shared" si="729"/>
        <v>0.39767846725309514</v>
      </c>
      <c r="CA541" s="32">
        <f t="shared" si="730"/>
        <v>0.21877177293874428</v>
      </c>
    </row>
    <row r="542" spans="69:79" x14ac:dyDescent="0.25">
      <c r="BQ542" s="32">
        <f t="shared" si="711"/>
        <v>11</v>
      </c>
      <c r="BR542" s="32">
        <f t="shared" si="712"/>
        <v>29</v>
      </c>
      <c r="BS542" s="32" t="str">
        <f t="shared" ca="1" si="713"/>
        <v>FI</v>
      </c>
      <c r="BT542" s="32" t="str">
        <f t="shared" ref="BT542:BY542" si="768">BT491</f>
        <v>from 10 to 20%</v>
      </c>
      <c r="BU542" s="32" t="str">
        <f t="shared" si="768"/>
        <v>TSO</v>
      </c>
      <c r="BV542" s="32" t="str">
        <f t="shared" si="768"/>
        <v>Transmission</v>
      </c>
      <c r="BW542" s="32" t="str">
        <f t="shared" si="768"/>
        <v>compresor gas grid</v>
      </c>
      <c r="BX542" s="32" t="str">
        <f t="shared" si="768"/>
        <v>Component exchange - 50% Investment</v>
      </c>
      <c r="BY542" s="32" t="str">
        <f t="shared" si="768"/>
        <v>compresor gas grid-Component exchange - 50% Investment</v>
      </c>
      <c r="BZ542" s="32">
        <f t="shared" si="729"/>
        <v>4.931015703340233E-2</v>
      </c>
      <c r="CA542" s="32">
        <f t="shared" si="730"/>
        <v>4.4498761454734908</v>
      </c>
    </row>
    <row r="543" spans="69:79" x14ac:dyDescent="0.25">
      <c r="BQ543" s="32">
        <f t="shared" si="711"/>
        <v>11</v>
      </c>
      <c r="BR543" s="32">
        <f t="shared" si="712"/>
        <v>30</v>
      </c>
      <c r="BS543" s="32" t="str">
        <f t="shared" ca="1" si="713"/>
        <v>FI</v>
      </c>
      <c r="BT543" s="32" t="str">
        <f t="shared" ref="BT543:BY543" si="769">BT492</f>
        <v>from 10 to 20%</v>
      </c>
      <c r="BU543" s="32" t="str">
        <f t="shared" si="769"/>
        <v>TSO</v>
      </c>
      <c r="BV543" s="32" t="str">
        <f t="shared" si="769"/>
        <v>Storage</v>
      </c>
      <c r="BW543" s="32" t="str">
        <f t="shared" si="769"/>
        <v>compresor storage (cavern + porous)</v>
      </c>
      <c r="BX543" s="32" t="str">
        <f t="shared" si="769"/>
        <v>Component exchange - 50% Investment</v>
      </c>
      <c r="BY543" s="32" t="str">
        <f t="shared" si="769"/>
        <v>compresor storage (cavern + porous)-Component exchange - 50% Investment</v>
      </c>
      <c r="BZ543" s="32">
        <f t="shared" si="729"/>
        <v>0</v>
      </c>
      <c r="CA543" s="32">
        <f t="shared" si="730"/>
        <v>0</v>
      </c>
    </row>
    <row r="544" spans="69:79" x14ac:dyDescent="0.25">
      <c r="BQ544" s="32">
        <f t="shared" si="711"/>
        <v>11</v>
      </c>
      <c r="BR544" s="32">
        <f t="shared" si="712"/>
        <v>31</v>
      </c>
      <c r="BS544" s="32" t="str">
        <f t="shared" ca="1" si="713"/>
        <v>FI</v>
      </c>
      <c r="BT544" s="32" t="str">
        <f t="shared" ref="BT544:BY544" si="770">BT493</f>
        <v>from 10 to 20%</v>
      </c>
      <c r="BU544" s="32" t="str">
        <f t="shared" si="770"/>
        <v>TSO</v>
      </c>
      <c r="BV544" s="32" t="str">
        <f t="shared" si="770"/>
        <v>Transmission</v>
      </c>
      <c r="BW544" s="32" t="str">
        <f t="shared" si="770"/>
        <v>Instalation of higher gas turbine capacities for compressors - inkl. transit and storage</v>
      </c>
      <c r="BX544" s="32" t="str">
        <f t="shared" si="770"/>
        <v>Investment +40% of excisting capacity</v>
      </c>
      <c r="BY544" s="32" t="str">
        <f t="shared" si="770"/>
        <v>Instalation of higher gas turbine capacities for compressors - inkl. transit and storage-Investment +40% of excisting capacity</v>
      </c>
      <c r="BZ544" s="32">
        <f t="shared" si="729"/>
        <v>1.9724062813360935E-2</v>
      </c>
      <c r="CA544" s="32">
        <f t="shared" si="730"/>
        <v>3.018472740600505</v>
      </c>
    </row>
    <row r="545" spans="69:79" x14ac:dyDescent="0.25">
      <c r="BQ545" s="32">
        <f t="shared" si="711"/>
        <v>11</v>
      </c>
      <c r="BR545" s="32">
        <f t="shared" si="712"/>
        <v>32</v>
      </c>
      <c r="BS545" s="32" t="str">
        <f t="shared" ca="1" si="713"/>
        <v>FI</v>
      </c>
      <c r="BT545" s="32" t="str">
        <f t="shared" ref="BT545:BY545" si="771">BT494</f>
        <v>from 10 to 20%</v>
      </c>
      <c r="BU545" s="32" t="str">
        <f t="shared" si="771"/>
        <v>TSO</v>
      </c>
      <c r="BV545" s="32" t="str">
        <f t="shared" si="771"/>
        <v>Transmission</v>
      </c>
      <c r="BW545" s="32" t="str">
        <f t="shared" si="771"/>
        <v>Instalation of higher gas turbine capacities for compressors - inkl. transit and storage</v>
      </c>
      <c r="BX545" s="32" t="str">
        <f t="shared" si="771"/>
        <v>Gas demand +40% of excisting transport losses</v>
      </c>
      <c r="BY545" s="32" t="str">
        <f t="shared" si="771"/>
        <v>Instalation of higher gas turbine capacities for compressors - inkl. transit and storage-Gas demand +40% of excisting transport losses</v>
      </c>
      <c r="BZ545" s="32">
        <f t="shared" si="729"/>
        <v>3.6169515226211424E-2</v>
      </c>
      <c r="CA545" s="32">
        <f t="shared" si="730"/>
        <v>1.0136465926558724</v>
      </c>
    </row>
    <row r="546" spans="69:79" x14ac:dyDescent="0.25">
      <c r="BQ546" s="32">
        <f t="shared" si="711"/>
        <v>11</v>
      </c>
      <c r="BR546" s="32">
        <f t="shared" si="712"/>
        <v>33</v>
      </c>
      <c r="BS546" s="32" t="str">
        <f t="shared" ca="1" si="713"/>
        <v>FI</v>
      </c>
      <c r="BT546" s="32" t="str">
        <f t="shared" ref="BT546:BY546" si="772">BT495</f>
        <v>from 10 to 20%</v>
      </c>
      <c r="BU546" s="32" t="str">
        <f t="shared" si="772"/>
        <v>TSO</v>
      </c>
      <c r="BV546" s="32" t="str">
        <f t="shared" si="772"/>
        <v>Transmission</v>
      </c>
      <c r="BW546" s="32" t="str">
        <f t="shared" si="772"/>
        <v>gas chromatographs (GC)</v>
      </c>
      <c r="BX546" s="32" t="str">
        <f t="shared" si="772"/>
        <v>Adaptation - Exchange helium</v>
      </c>
      <c r="BY546" s="32" t="str">
        <f t="shared" si="772"/>
        <v>gas chromatographs (GC)-Adaptation - Exchange helium</v>
      </c>
      <c r="BZ546" s="32">
        <f t="shared" si="729"/>
        <v>1.9415584415584417E-2</v>
      </c>
      <c r="CA546" s="32">
        <f t="shared" si="730"/>
        <v>0</v>
      </c>
    </row>
    <row r="547" spans="69:79" x14ac:dyDescent="0.25">
      <c r="BQ547" s="32">
        <f t="shared" si="711"/>
        <v>11</v>
      </c>
      <c r="BR547" s="32">
        <f t="shared" si="712"/>
        <v>34</v>
      </c>
      <c r="BS547" s="32" t="str">
        <f t="shared" ca="1" si="713"/>
        <v>FI</v>
      </c>
      <c r="BT547" s="32" t="str">
        <f t="shared" ref="BT547:BY547" si="773">BT496</f>
        <v>from 10 to 20%</v>
      </c>
      <c r="BU547" s="32" t="str">
        <f t="shared" si="773"/>
        <v>DSO</v>
      </c>
      <c r="BV547" s="32" t="str">
        <f t="shared" si="773"/>
        <v>End-use</v>
      </c>
      <c r="BW547" s="32" t="str">
        <f t="shared" si="773"/>
        <v>CHP for power generation</v>
      </c>
      <c r="BX547" s="32" t="str">
        <f t="shared" si="773"/>
        <v>Membrane for deblending - Investment</v>
      </c>
      <c r="BY547" s="32" t="str">
        <f t="shared" si="773"/>
        <v>CHP for power generation-Membrane for deblending - Investment</v>
      </c>
      <c r="BZ547" s="32">
        <f t="shared" si="729"/>
        <v>1.3504244551524098</v>
      </c>
      <c r="CA547" s="32">
        <f t="shared" si="730"/>
        <v>3.379535142114416</v>
      </c>
    </row>
    <row r="548" spans="69:79" x14ac:dyDescent="0.25">
      <c r="BQ548" s="32">
        <f t="shared" si="711"/>
        <v>11</v>
      </c>
      <c r="BR548" s="32">
        <f t="shared" si="712"/>
        <v>35</v>
      </c>
      <c r="BS548" s="32" t="str">
        <f t="shared" ca="1" si="713"/>
        <v>FI</v>
      </c>
      <c r="BT548" s="32" t="str">
        <f t="shared" ref="BT548:BY548" si="774">BT497</f>
        <v>from 10 to 20%</v>
      </c>
      <c r="BU548" s="32" t="str">
        <f t="shared" si="774"/>
        <v>DSO</v>
      </c>
      <c r="BV548" s="32" t="str">
        <f t="shared" si="774"/>
        <v>End-use</v>
      </c>
      <c r="BW548" s="32" t="str">
        <f t="shared" si="774"/>
        <v>CHP for power generation</v>
      </c>
      <c r="BX548" s="32" t="str">
        <f t="shared" si="774"/>
        <v>Membrane for deblending - electr. demand</v>
      </c>
      <c r="BY548" s="32" t="str">
        <f t="shared" si="774"/>
        <v>CHP for power generation-Membrane for deblending - electr. demand</v>
      </c>
      <c r="BZ548" s="32">
        <f t="shared" si="729"/>
        <v>4.4916433740453376</v>
      </c>
      <c r="CA548" s="32">
        <f t="shared" si="730"/>
        <v>4.3904198062892252</v>
      </c>
    </row>
    <row r="549" spans="69:79" x14ac:dyDescent="0.25">
      <c r="BQ549" s="32">
        <f t="shared" si="711"/>
        <v>11</v>
      </c>
      <c r="BR549" s="32">
        <f t="shared" si="712"/>
        <v>36</v>
      </c>
      <c r="BS549" s="32" t="str">
        <f t="shared" ca="1" si="713"/>
        <v>FI</v>
      </c>
      <c r="BT549" s="32" t="str">
        <f t="shared" ref="BT549:BY549" si="775">BT498</f>
        <v>from 10 to 20%</v>
      </c>
      <c r="BU549" s="32" t="str">
        <f t="shared" si="775"/>
        <v>DSO</v>
      </c>
      <c r="BV549" s="32" t="str">
        <f t="shared" si="775"/>
        <v>End-use</v>
      </c>
      <c r="BW549" s="32" t="str">
        <f t="shared" si="775"/>
        <v>CHP for power generation</v>
      </c>
      <c r="BX549" s="32" t="str">
        <f t="shared" si="775"/>
        <v>Membrane for deblending - H2. use</v>
      </c>
      <c r="BY549" s="32" t="str">
        <f t="shared" si="775"/>
        <v>CHP for power generation-Membrane for deblending - H2. use</v>
      </c>
      <c r="BZ549" s="32">
        <f t="shared" si="729"/>
        <v>4.4916433740453376</v>
      </c>
      <c r="CA549" s="32">
        <f t="shared" si="730"/>
        <v>9.8838118255276388</v>
      </c>
    </row>
    <row r="550" spans="69:79" x14ac:dyDescent="0.25">
      <c r="BQ550" s="32">
        <f t="shared" si="711"/>
        <v>11</v>
      </c>
      <c r="BR550" s="32">
        <f t="shared" si="712"/>
        <v>37</v>
      </c>
      <c r="BS550" s="32" t="str">
        <f t="shared" ca="1" si="713"/>
        <v>FI</v>
      </c>
      <c r="BT550" s="32" t="str">
        <f t="shared" ref="BT550:BY550" si="776">BT499</f>
        <v>from 10 to 20%</v>
      </c>
      <c r="BU550" s="32" t="str">
        <f t="shared" si="776"/>
        <v>TSO</v>
      </c>
      <c r="BV550" s="32" t="str">
        <f t="shared" si="776"/>
        <v>Storage</v>
      </c>
      <c r="BW550" s="32" t="str">
        <f t="shared" si="776"/>
        <v>Gas pressure regulator storage withdrawal</v>
      </c>
      <c r="BX550" s="32" t="str">
        <f t="shared" si="776"/>
        <v xml:space="preserve">  +5% less energy required</v>
      </c>
      <c r="BY550" s="32" t="str">
        <f t="shared" si="776"/>
        <v>Gas pressure regulator storage withdrawal-  +5% less energy required</v>
      </c>
      <c r="BZ550" s="32">
        <f t="shared" si="729"/>
        <v>0</v>
      </c>
      <c r="CA550" s="32">
        <f t="shared" si="730"/>
        <v>0</v>
      </c>
    </row>
    <row r="551" spans="69:79" x14ac:dyDescent="0.25">
      <c r="BQ551" s="32">
        <f t="shared" si="711"/>
        <v>11</v>
      </c>
      <c r="BR551" s="32">
        <f t="shared" si="712"/>
        <v>38</v>
      </c>
      <c r="BS551" s="32" t="str">
        <f t="shared" ca="1" si="713"/>
        <v>FI</v>
      </c>
      <c r="BT551" s="32" t="str">
        <f t="shared" ref="BT551:BY551" si="777">BT500</f>
        <v>from 10 to 20%</v>
      </c>
      <c r="BU551" s="32" t="str">
        <f t="shared" si="777"/>
        <v>TSO</v>
      </c>
      <c r="BV551" s="32" t="str">
        <f t="shared" si="777"/>
        <v>Storage</v>
      </c>
      <c r="BW551" s="32" t="str">
        <f t="shared" si="777"/>
        <v>H2 losses by drying</v>
      </c>
      <c r="BX551" s="32" t="str">
        <f t="shared" si="777"/>
        <v xml:space="preserve">  5% of H2</v>
      </c>
      <c r="BY551" s="32" t="str">
        <f t="shared" si="777"/>
        <v>H2 losses by drying-  5% of H2</v>
      </c>
      <c r="BZ551" s="32">
        <f t="shared" si="729"/>
        <v>0</v>
      </c>
      <c r="CA551" s="32">
        <f t="shared" si="730"/>
        <v>0</v>
      </c>
    </row>
    <row r="552" spans="69:79" x14ac:dyDescent="0.25">
      <c r="BQ552" s="32">
        <f t="shared" si="711"/>
        <v>11</v>
      </c>
      <c r="BR552" s="32">
        <f t="shared" si="712"/>
        <v>39</v>
      </c>
      <c r="BS552" s="32" t="str">
        <f t="shared" ca="1" si="713"/>
        <v>FI</v>
      </c>
      <c r="BT552" s="32" t="str">
        <f t="shared" ref="BT552:BY552" si="778">BT501</f>
        <v>from 10 to 20%</v>
      </c>
      <c r="BU552" s="32" t="str">
        <f t="shared" si="778"/>
        <v>TSO</v>
      </c>
      <c r="BV552" s="32" t="str">
        <f t="shared" si="778"/>
        <v>Transmission</v>
      </c>
      <c r="BW552" s="32" t="str">
        <f t="shared" si="778"/>
        <v>Gas pressure regulator &gt;40 to 16bar</v>
      </c>
      <c r="BX552" s="32" t="str">
        <f t="shared" si="778"/>
        <v xml:space="preserve"> +5% less energy required</v>
      </c>
      <c r="BY552" s="32" t="str">
        <f t="shared" si="778"/>
        <v>Gas pressure regulator &gt;40 to 16bar- +5% less energy required</v>
      </c>
      <c r="BZ552" s="32">
        <f t="shared" si="729"/>
        <v>1.1610486128425044E-3</v>
      </c>
      <c r="CA552" s="32">
        <f t="shared" si="730"/>
        <v>-3.2538256677069256E-2</v>
      </c>
    </row>
    <row r="553" spans="69:79" x14ac:dyDescent="0.25">
      <c r="BQ553" s="32">
        <f t="shared" si="711"/>
        <v>11</v>
      </c>
      <c r="BR553" s="32">
        <f t="shared" si="712"/>
        <v>40</v>
      </c>
      <c r="BS553" s="32" t="str">
        <f t="shared" ca="1" si="713"/>
        <v>FI</v>
      </c>
      <c r="BT553" s="32" t="str">
        <f t="shared" ref="BT553:BY553" si="779">BT502</f>
        <v>from 10 to 20%</v>
      </c>
      <c r="BU553" s="32" t="str">
        <f t="shared" si="779"/>
        <v>DSO</v>
      </c>
      <c r="BV553" s="32" t="str">
        <f t="shared" si="779"/>
        <v>Distribution</v>
      </c>
      <c r="BW553" s="32" t="str">
        <f t="shared" si="779"/>
        <v>Gas pressure regulator</v>
      </c>
      <c r="BX553" s="32" t="str">
        <f t="shared" si="779"/>
        <v>Exchange Gas pressure regulator - Investment</v>
      </c>
      <c r="BY553" s="32" t="str">
        <f t="shared" si="779"/>
        <v>Gas pressure regulator-Exchange Gas pressure regulator - Investment</v>
      </c>
      <c r="BZ553" s="32">
        <f t="shared" si="729"/>
        <v>0.1580570616946505</v>
      </c>
      <c r="CA553" s="32">
        <f t="shared" si="730"/>
        <v>0.44338561376027685</v>
      </c>
    </row>
    <row r="554" spans="69:79" x14ac:dyDescent="0.25">
      <c r="BQ554" s="32">
        <f t="shared" ref="BQ554:BQ617" si="780">IF(BR554=1,BQ553+1,BQ553)</f>
        <v>11</v>
      </c>
      <c r="BR554" s="32">
        <f t="shared" ref="BR554:BR617" si="781">IF(BR553=MAX($A$4:$A$54),1,BR553+1)</f>
        <v>41</v>
      </c>
      <c r="BS554" s="32" t="str">
        <f t="shared" ref="BS554:BS617" ca="1" si="782">OFFSET($AK$3,0,BQ554-1)</f>
        <v>FI</v>
      </c>
      <c r="BT554" s="32" t="str">
        <f t="shared" ref="BT554:BY554" si="783">BT503</f>
        <v>from 10 to 20%</v>
      </c>
      <c r="BU554" s="32" t="str">
        <f t="shared" si="783"/>
        <v>DSO</v>
      </c>
      <c r="BV554" s="32" t="str">
        <f t="shared" si="783"/>
        <v>Distribution</v>
      </c>
      <c r="BW554" s="32" t="str">
        <f t="shared" si="783"/>
        <v>gas chromatographs (GC)</v>
      </c>
      <c r="BX554" s="32" t="str">
        <f t="shared" si="783"/>
        <v>Additional PCS Analysers for calorific value reconstruction system</v>
      </c>
      <c r="BY554" s="32" t="str">
        <f t="shared" si="783"/>
        <v>gas chromatographs (GC)-Additional PCS Analysers for calorific value reconstruction system</v>
      </c>
      <c r="BZ554" s="32">
        <f t="shared" si="729"/>
        <v>3.2194845763373676E-2</v>
      </c>
      <c r="CA554" s="32">
        <f t="shared" si="730"/>
        <v>0.50843558078111895</v>
      </c>
    </row>
    <row r="555" spans="69:79" x14ac:dyDescent="0.25">
      <c r="BQ555" s="32">
        <f t="shared" si="780"/>
        <v>11</v>
      </c>
      <c r="BR555" s="32">
        <f t="shared" si="781"/>
        <v>42</v>
      </c>
      <c r="BS555" s="32" t="str">
        <f t="shared" ca="1" si="782"/>
        <v>FI</v>
      </c>
      <c r="BT555" s="32" t="str">
        <f t="shared" ref="BT555:BY555" si="784">BT504</f>
        <v>from 10 to 20%</v>
      </c>
      <c r="BU555" s="32" t="str">
        <f t="shared" si="784"/>
        <v>DSO</v>
      </c>
      <c r="BV555" s="32" t="str">
        <f t="shared" si="784"/>
        <v>Distribution</v>
      </c>
      <c r="BW555" s="32" t="str">
        <f t="shared" si="784"/>
        <v>Chemical industry (material use), glass</v>
      </c>
      <c r="BX555" s="32" t="str">
        <f t="shared" si="784"/>
        <v>Membrane for deblending - Investment</v>
      </c>
      <c r="BY555" s="32" t="str">
        <f t="shared" si="784"/>
        <v>Chemical industry (material use), glass-Membrane for deblending - Investment</v>
      </c>
      <c r="BZ555" s="32">
        <f t="shared" si="729"/>
        <v>4.5397085302864744E-2</v>
      </c>
      <c r="CA555" s="32">
        <f t="shared" si="730"/>
        <v>4.3323106786490206E-2</v>
      </c>
    </row>
    <row r="556" spans="69:79" x14ac:dyDescent="0.25">
      <c r="BQ556" s="32">
        <f t="shared" si="780"/>
        <v>11</v>
      </c>
      <c r="BR556" s="32">
        <f t="shared" si="781"/>
        <v>43</v>
      </c>
      <c r="BS556" s="32" t="str">
        <f t="shared" ca="1" si="782"/>
        <v>FI</v>
      </c>
      <c r="BT556" s="32" t="str">
        <f t="shared" ref="BT556:BY556" si="785">BT505</f>
        <v>from 10 to 20%</v>
      </c>
      <c r="BU556" s="32" t="str">
        <f t="shared" si="785"/>
        <v>DSO</v>
      </c>
      <c r="BV556" s="32" t="str">
        <f t="shared" si="785"/>
        <v>Distribution</v>
      </c>
      <c r="BW556" s="32" t="str">
        <f t="shared" si="785"/>
        <v>Chemical industry (material use), glass</v>
      </c>
      <c r="BX556" s="32" t="str">
        <f t="shared" si="785"/>
        <v>Membrane for deblending - H2. use</v>
      </c>
      <c r="BY556" s="32" t="str">
        <f t="shared" si="785"/>
        <v>Chemical industry (material use), glass-Membrane for deblending - H2. use</v>
      </c>
      <c r="BZ556" s="32">
        <f t="shared" si="729"/>
        <v>0.79535693450619027</v>
      </c>
      <c r="CA556" s="32">
        <f t="shared" si="730"/>
        <v>0.87508709175497712</v>
      </c>
    </row>
    <row r="557" spans="69:79" x14ac:dyDescent="0.25">
      <c r="BQ557" s="32">
        <f t="shared" si="780"/>
        <v>11</v>
      </c>
      <c r="BR557" s="32">
        <f t="shared" si="781"/>
        <v>44</v>
      </c>
      <c r="BS557" s="32" t="str">
        <f t="shared" ca="1" si="782"/>
        <v>FI</v>
      </c>
      <c r="BT557" s="32" t="str">
        <f t="shared" ref="BT557:BY557" si="786">BT506</f>
        <v>from 10 to 20%</v>
      </c>
      <c r="BU557" s="32" t="str">
        <f t="shared" si="786"/>
        <v>DSO</v>
      </c>
      <c r="BV557" s="32" t="str">
        <f t="shared" si="786"/>
        <v>Distribution</v>
      </c>
      <c r="BW557" s="32" t="str">
        <f t="shared" si="786"/>
        <v xml:space="preserve">Gas turbine for power generation (old stock) </v>
      </c>
      <c r="BX557" s="32" t="str">
        <f t="shared" si="786"/>
        <v>Membrane for deblending - Investment</v>
      </c>
      <c r="BY557" s="32" t="str">
        <f t="shared" si="786"/>
        <v>Gas turbine for power generation (old stock) -Membrane for deblending - Investment</v>
      </c>
      <c r="BZ557" s="32">
        <f t="shared" si="729"/>
        <v>1.5418811406433697</v>
      </c>
      <c r="CA557" s="32">
        <f t="shared" si="730"/>
        <v>1.4714398702586471</v>
      </c>
    </row>
    <row r="558" spans="69:79" x14ac:dyDescent="0.25">
      <c r="BQ558" s="32">
        <f t="shared" si="780"/>
        <v>11</v>
      </c>
      <c r="BR558" s="32">
        <f t="shared" si="781"/>
        <v>45</v>
      </c>
      <c r="BS558" s="32" t="str">
        <f t="shared" ca="1" si="782"/>
        <v>FI</v>
      </c>
      <c r="BT558" s="32" t="str">
        <f t="shared" ref="BT558:BY558" si="787">BT507</f>
        <v>from 10 to 20%</v>
      </c>
      <c r="BU558" s="32" t="str">
        <f t="shared" si="787"/>
        <v>DSO</v>
      </c>
      <c r="BV558" s="32" t="str">
        <f t="shared" si="787"/>
        <v>Distribution</v>
      </c>
      <c r="BW558" s="32" t="str">
        <f t="shared" si="787"/>
        <v xml:space="preserve">Gas turbine for power generation (old stock) </v>
      </c>
      <c r="BX558" s="32" t="str">
        <f t="shared" si="787"/>
        <v>Membrane for deblending - H2. use</v>
      </c>
      <c r="BY558" s="32" t="str">
        <f t="shared" si="787"/>
        <v>Gas turbine for power generation (old stock) -Membrane for deblending - H2. use</v>
      </c>
      <c r="BZ558" s="32">
        <f t="shared" si="729"/>
        <v>4.7083249040266955</v>
      </c>
      <c r="CA558" s="32">
        <f t="shared" si="730"/>
        <v>5.1803085741125017</v>
      </c>
    </row>
    <row r="559" spans="69:79" x14ac:dyDescent="0.25">
      <c r="BQ559" s="32">
        <f t="shared" si="780"/>
        <v>11</v>
      </c>
      <c r="BR559" s="32">
        <f t="shared" si="781"/>
        <v>46</v>
      </c>
      <c r="BS559" s="32" t="str">
        <f t="shared" ca="1" si="782"/>
        <v>FI</v>
      </c>
      <c r="BT559" s="32" t="str">
        <f t="shared" ref="BT559:BY559" si="788">BT508</f>
        <v>from 10 to 20%</v>
      </c>
      <c r="BU559" s="32" t="str">
        <f t="shared" si="788"/>
        <v>DSO</v>
      </c>
      <c r="BV559" s="32" t="str">
        <f t="shared" si="788"/>
        <v>Distribution</v>
      </c>
      <c r="BW559" s="32" t="str">
        <f t="shared" si="788"/>
        <v>Gas turbine for grid and storage</v>
      </c>
      <c r="BX559" s="32" t="str">
        <f t="shared" si="788"/>
        <v>Membrane for deblending - Investment</v>
      </c>
      <c r="BY559" s="32" t="str">
        <f t="shared" si="788"/>
        <v>Gas turbine for grid and storage-Membrane for deblending - Investment</v>
      </c>
      <c r="BZ559" s="32">
        <f t="shared" si="729"/>
        <v>0.14942471828303736</v>
      </c>
      <c r="CA559" s="32">
        <f t="shared" si="730"/>
        <v>0.38799278928260555</v>
      </c>
    </row>
    <row r="560" spans="69:79" x14ac:dyDescent="0.25">
      <c r="BQ560" s="32">
        <f t="shared" si="780"/>
        <v>11</v>
      </c>
      <c r="BR560" s="32">
        <f t="shared" si="781"/>
        <v>47</v>
      </c>
      <c r="BS560" s="32" t="str">
        <f t="shared" ca="1" si="782"/>
        <v>FI</v>
      </c>
      <c r="BT560" s="32" t="str">
        <f t="shared" ref="BT560:BY560" si="789">BT509</f>
        <v>from 10 to 20%</v>
      </c>
      <c r="BU560" s="32" t="str">
        <f t="shared" si="789"/>
        <v>DSO</v>
      </c>
      <c r="BV560" s="32" t="str">
        <f t="shared" si="789"/>
        <v>Distribution</v>
      </c>
      <c r="BW560" s="32" t="str">
        <f t="shared" si="789"/>
        <v>Gas turbine for grid and storage</v>
      </c>
      <c r="BX560" s="32" t="str">
        <f t="shared" si="789"/>
        <v>Membrane for deblending - H2. use</v>
      </c>
      <c r="BY560" s="32" t="str">
        <f t="shared" si="789"/>
        <v>Gas turbine for grid and storage-Membrane for deblending - H2. use</v>
      </c>
      <c r="BZ560" s="32">
        <f t="shared" si="729"/>
        <v>9.042378806552856E-2</v>
      </c>
      <c r="CA560" s="32">
        <f t="shared" si="730"/>
        <v>9.9488275377720911E-2</v>
      </c>
    </row>
    <row r="561" spans="69:79" x14ac:dyDescent="0.25">
      <c r="BQ561" s="32">
        <f t="shared" si="780"/>
        <v>11</v>
      </c>
      <c r="BR561" s="32">
        <f t="shared" si="781"/>
        <v>48</v>
      </c>
      <c r="BS561" s="32" t="str">
        <f t="shared" ca="1" si="782"/>
        <v>FI</v>
      </c>
      <c r="BT561" s="32" t="str">
        <f t="shared" ref="BT561:BY561" si="790">BT510</f>
        <v>from 10 to 20%</v>
      </c>
      <c r="BU561" s="32" t="str">
        <f t="shared" si="790"/>
        <v>DSO</v>
      </c>
      <c r="BV561" s="32" t="str">
        <f t="shared" si="790"/>
        <v>Distribution</v>
      </c>
      <c r="BW561" s="32" t="str">
        <f t="shared" si="790"/>
        <v>industrial high temperature application (&gt;500°C without glass)</v>
      </c>
      <c r="BX561" s="32" t="str">
        <f t="shared" si="790"/>
        <v xml:space="preserve">Calorific value adjustment - LPG demand </v>
      </c>
      <c r="BY561" s="32" t="str">
        <f t="shared" si="790"/>
        <v xml:space="preserve">industrial high temperature application (&gt;500°C without glass)-Calorific value adjustment - LPG demand </v>
      </c>
      <c r="BZ561" s="32">
        <f t="shared" si="729"/>
        <v>1.9574487801563345</v>
      </c>
      <c r="CA561" s="32">
        <f t="shared" si="730"/>
        <v>10.317115286278787</v>
      </c>
    </row>
    <row r="562" spans="69:79" x14ac:dyDescent="0.25">
      <c r="BQ562" s="32">
        <f t="shared" si="780"/>
        <v>11</v>
      </c>
      <c r="BR562" s="32">
        <f t="shared" si="781"/>
        <v>49</v>
      </c>
      <c r="BS562" s="32" t="str">
        <f t="shared" ca="1" si="782"/>
        <v>FI</v>
      </c>
      <c r="BT562" s="32" t="str">
        <f t="shared" ref="BT562:BY562" si="791">BT511</f>
        <v>&gt;20%</v>
      </c>
      <c r="BU562" s="32" t="str">
        <f t="shared" si="791"/>
        <v>DSO</v>
      </c>
      <c r="BV562" s="32" t="str">
        <f t="shared" si="791"/>
        <v>End-use</v>
      </c>
      <c r="BW562" s="32" t="str">
        <f t="shared" si="791"/>
        <v>boilers</v>
      </c>
      <c r="BX562" s="32" t="str">
        <f t="shared" si="791"/>
        <v>new heating boilers - Investment</v>
      </c>
      <c r="BY562" s="32" t="str">
        <f t="shared" si="791"/>
        <v>boilers-new heating boilers - Investment</v>
      </c>
      <c r="BZ562" s="32">
        <f t="shared" si="729"/>
        <v>10.949412456636495</v>
      </c>
      <c r="CA562" s="32">
        <f t="shared" si="730"/>
        <v>11.307700194714437</v>
      </c>
    </row>
    <row r="563" spans="69:79" x14ac:dyDescent="0.25">
      <c r="BQ563" s="32">
        <f t="shared" si="780"/>
        <v>11</v>
      </c>
      <c r="BR563" s="32">
        <f t="shared" si="781"/>
        <v>50</v>
      </c>
      <c r="BS563" s="32" t="str">
        <f t="shared" ca="1" si="782"/>
        <v>FI</v>
      </c>
      <c r="BT563" s="32" t="str">
        <f t="shared" ref="BT563:BY563" si="792">BT512</f>
        <v>&gt;20%</v>
      </c>
      <c r="BU563" s="32" t="str">
        <f t="shared" si="792"/>
        <v>DSO</v>
      </c>
      <c r="BV563" s="32" t="str">
        <f t="shared" si="792"/>
        <v>…</v>
      </c>
      <c r="BW563" s="32" t="str">
        <f t="shared" si="792"/>
        <v>…</v>
      </c>
      <c r="BX563" s="32" t="str">
        <f t="shared" si="792"/>
        <v>new heating boilers - Investment</v>
      </c>
      <c r="BY563" s="32" t="str">
        <f t="shared" si="792"/>
        <v>…-new heating boilers - Investment</v>
      </c>
      <c r="BZ563" s="32">
        <f t="shared" si="729"/>
        <v>0</v>
      </c>
      <c r="CA563" s="32">
        <f t="shared" si="730"/>
        <v>0</v>
      </c>
    </row>
    <row r="564" spans="69:79" x14ac:dyDescent="0.25">
      <c r="BQ564" s="32">
        <f t="shared" si="780"/>
        <v>11</v>
      </c>
      <c r="BR564" s="32">
        <f t="shared" si="781"/>
        <v>51</v>
      </c>
      <c r="BS564" s="32" t="str">
        <f t="shared" ca="1" si="782"/>
        <v>FI</v>
      </c>
      <c r="BT564" s="32" t="str">
        <f t="shared" ref="BT564:BY564" si="793">BT513</f>
        <v>&gt;20%</v>
      </c>
      <c r="BU564" s="32" t="str">
        <f t="shared" si="793"/>
        <v>DSO</v>
      </c>
      <c r="BV564" s="32" t="str">
        <f t="shared" si="793"/>
        <v>…</v>
      </c>
      <c r="BW564" s="32" t="str">
        <f t="shared" si="793"/>
        <v>…</v>
      </c>
      <c r="BX564" s="32" t="str">
        <f t="shared" si="793"/>
        <v>new heating boilers - Investment</v>
      </c>
      <c r="BY564" s="32" t="str">
        <f t="shared" si="793"/>
        <v>…-new heating boilers - Investment</v>
      </c>
      <c r="BZ564" s="32">
        <f t="shared" si="729"/>
        <v>0</v>
      </c>
      <c r="CA564" s="32">
        <f t="shared" si="730"/>
        <v>0</v>
      </c>
    </row>
    <row r="565" spans="69:79" x14ac:dyDescent="0.25">
      <c r="BQ565" s="32">
        <f t="shared" si="780"/>
        <v>12</v>
      </c>
      <c r="BR565" s="32">
        <f t="shared" si="781"/>
        <v>1</v>
      </c>
      <c r="BS565" s="32" t="str">
        <f t="shared" ca="1" si="782"/>
        <v>FR</v>
      </c>
      <c r="BT565" s="32" t="str">
        <f t="shared" ref="BT565:BY565" si="794">BT514</f>
        <v>&lt;5%</v>
      </c>
      <c r="BU565" s="32" t="str">
        <f t="shared" si="794"/>
        <v>TSO</v>
      </c>
      <c r="BV565" s="32" t="str">
        <f t="shared" si="794"/>
        <v>Storage</v>
      </c>
      <c r="BW565" s="32" t="str">
        <f t="shared" si="794"/>
        <v>Porous storage</v>
      </c>
      <c r="BX565" s="32" t="str">
        <f t="shared" si="794"/>
        <v>Desulfurization and Drying - Investment</v>
      </c>
      <c r="BY565" s="32" t="str">
        <f t="shared" si="794"/>
        <v>Porous storage-Desulfurization and Drying - Investment</v>
      </c>
      <c r="BZ565" s="32">
        <f t="shared" si="729"/>
        <v>7.3193717277486909</v>
      </c>
      <c r="CA565" s="32">
        <f t="shared" si="730"/>
        <v>42.782223018244856</v>
      </c>
    </row>
    <row r="566" spans="69:79" x14ac:dyDescent="0.25">
      <c r="BQ566" s="32">
        <f t="shared" si="780"/>
        <v>12</v>
      </c>
      <c r="BR566" s="32">
        <f t="shared" si="781"/>
        <v>2</v>
      </c>
      <c r="BS566" s="32" t="str">
        <f t="shared" ca="1" si="782"/>
        <v>FR</v>
      </c>
      <c r="BT566" s="32" t="str">
        <f t="shared" ref="BT566:BY566" si="795">BT515</f>
        <v>&lt;5%</v>
      </c>
      <c r="BU566" s="32" t="str">
        <f t="shared" si="795"/>
        <v>TSO</v>
      </c>
      <c r="BV566" s="32" t="str">
        <f t="shared" si="795"/>
        <v>Industrie</v>
      </c>
      <c r="BW566" s="32" t="str">
        <f t="shared" si="795"/>
        <v>50% Chemical industry (material use), glass</v>
      </c>
      <c r="BX566" s="32" t="str">
        <f t="shared" si="795"/>
        <v>Membrane for deblending - Investment</v>
      </c>
      <c r="BY566" s="32" t="str">
        <f t="shared" si="795"/>
        <v>50% Chemical industry (material use), glass-Membrane for deblending - Investment</v>
      </c>
      <c r="BZ566" s="32">
        <f t="shared" si="729"/>
        <v>0.97013439789636036</v>
      </c>
      <c r="CA566" s="32">
        <f t="shared" si="730"/>
        <v>0.89137518394821702</v>
      </c>
    </row>
    <row r="567" spans="69:79" x14ac:dyDescent="0.25">
      <c r="BQ567" s="32">
        <f t="shared" si="780"/>
        <v>12</v>
      </c>
      <c r="BR567" s="32">
        <f t="shared" si="781"/>
        <v>3</v>
      </c>
      <c r="BS567" s="32" t="str">
        <f t="shared" ca="1" si="782"/>
        <v>FR</v>
      </c>
      <c r="BT567" s="32" t="str">
        <f t="shared" ref="BT567:BY567" si="796">BT516</f>
        <v>&lt;5%</v>
      </c>
      <c r="BU567" s="32" t="str">
        <f t="shared" si="796"/>
        <v>TSO</v>
      </c>
      <c r="BV567" s="32" t="str">
        <f t="shared" si="796"/>
        <v>Industrie</v>
      </c>
      <c r="BW567" s="32" t="str">
        <f t="shared" si="796"/>
        <v>50% Chemical industry (material use), glass</v>
      </c>
      <c r="BX567" s="32" t="str">
        <f t="shared" si="796"/>
        <v>Membrane for deblending - electr. demand</v>
      </c>
      <c r="BY567" s="32" t="str">
        <f t="shared" si="796"/>
        <v>50% Chemical industry (material use), glass-Membrane for deblending - electr. demand</v>
      </c>
      <c r="BZ567" s="32">
        <f t="shared" si="729"/>
        <v>8.4983773255721147</v>
      </c>
      <c r="CA567" s="32">
        <f t="shared" si="730"/>
        <v>8.3068580972195534</v>
      </c>
    </row>
    <row r="568" spans="69:79" x14ac:dyDescent="0.25">
      <c r="BQ568" s="32">
        <f t="shared" si="780"/>
        <v>12</v>
      </c>
      <c r="BR568" s="32">
        <f t="shared" si="781"/>
        <v>4</v>
      </c>
      <c r="BS568" s="32" t="str">
        <f t="shared" ca="1" si="782"/>
        <v>FR</v>
      </c>
      <c r="BT568" s="32" t="str">
        <f t="shared" ref="BT568:BY568" si="797">BT517</f>
        <v>&lt;5%</v>
      </c>
      <c r="BU568" s="32" t="str">
        <f t="shared" si="797"/>
        <v>TSO</v>
      </c>
      <c r="BV568" s="32" t="str">
        <f t="shared" si="797"/>
        <v>Industrie</v>
      </c>
      <c r="BW568" s="32" t="str">
        <f t="shared" si="797"/>
        <v>50% Chemical industry (material use), glass</v>
      </c>
      <c r="BX568" s="32" t="str">
        <f t="shared" si="797"/>
        <v>Membrane for deblending - H2. use</v>
      </c>
      <c r="BY568" s="32" t="str">
        <f t="shared" si="797"/>
        <v>50% Chemical industry (material use), glass-Membrane for deblending - H2. use</v>
      </c>
      <c r="BZ568" s="32">
        <f t="shared" ref="BZ568:BZ631" si="798">INDEX($I$4:$AI$54,$BR568,$BQ568)</f>
        <v>8.4983773255721147</v>
      </c>
      <c r="CA568" s="32">
        <f t="shared" ref="CA568:CA631" si="799">INDEX($AK$4:$BK$54,$BR568,$BQ568)</f>
        <v>4.6751464504981071</v>
      </c>
    </row>
    <row r="569" spans="69:79" x14ac:dyDescent="0.25">
      <c r="BQ569" s="32">
        <f t="shared" si="780"/>
        <v>12</v>
      </c>
      <c r="BR569" s="32">
        <f t="shared" si="781"/>
        <v>5</v>
      </c>
      <c r="BS569" s="32" t="str">
        <f t="shared" ca="1" si="782"/>
        <v>FR</v>
      </c>
      <c r="BT569" s="32" t="str">
        <f t="shared" ref="BT569:BY569" si="800">BT518</f>
        <v>&lt;5%</v>
      </c>
      <c r="BU569" s="32" t="str">
        <f t="shared" si="800"/>
        <v>DSO</v>
      </c>
      <c r="BV569" s="32" t="str">
        <f t="shared" si="800"/>
        <v>Industrie</v>
      </c>
      <c r="BW569" s="32" t="str">
        <f t="shared" si="800"/>
        <v>50% Chemical industry (material use), glass</v>
      </c>
      <c r="BX569" s="32" t="str">
        <f t="shared" si="800"/>
        <v>Membrane for deblending - Investment</v>
      </c>
      <c r="BY569" s="32" t="str">
        <f t="shared" si="800"/>
        <v>50% Chemical industry (material use), glass-Membrane for deblending - Investment</v>
      </c>
      <c r="BZ569" s="32">
        <f t="shared" si="798"/>
        <v>0.97013439789636036</v>
      </c>
      <c r="CA569" s="32">
        <f t="shared" si="799"/>
        <v>0.89137518394821702</v>
      </c>
    </row>
    <row r="570" spans="69:79" x14ac:dyDescent="0.25">
      <c r="BQ570" s="32">
        <f t="shared" si="780"/>
        <v>12</v>
      </c>
      <c r="BR570" s="32">
        <f t="shared" si="781"/>
        <v>6</v>
      </c>
      <c r="BS570" s="32" t="str">
        <f t="shared" ca="1" si="782"/>
        <v>FR</v>
      </c>
      <c r="BT570" s="32" t="str">
        <f t="shared" ref="BT570:BY570" si="801">BT519</f>
        <v>&lt;5%</v>
      </c>
      <c r="BU570" s="32" t="str">
        <f t="shared" si="801"/>
        <v>DSO</v>
      </c>
      <c r="BV570" s="32" t="str">
        <f t="shared" si="801"/>
        <v>Industrie</v>
      </c>
      <c r="BW570" s="32" t="str">
        <f t="shared" si="801"/>
        <v>50% Chemical industry (material use), glass</v>
      </c>
      <c r="BX570" s="32" t="str">
        <f t="shared" si="801"/>
        <v>Membrane for deblending - electr. demand</v>
      </c>
      <c r="BY570" s="32" t="str">
        <f t="shared" si="801"/>
        <v>50% Chemical industry (material use), glass-Membrane for deblending - electr. demand</v>
      </c>
      <c r="BZ570" s="32">
        <f t="shared" si="798"/>
        <v>8.4983773255721147</v>
      </c>
      <c r="CA570" s="32">
        <f t="shared" si="799"/>
        <v>8.3068580972195534</v>
      </c>
    </row>
    <row r="571" spans="69:79" x14ac:dyDescent="0.25">
      <c r="BQ571" s="32">
        <f t="shared" si="780"/>
        <v>12</v>
      </c>
      <c r="BR571" s="32">
        <f t="shared" si="781"/>
        <v>7</v>
      </c>
      <c r="BS571" s="32" t="str">
        <f t="shared" ca="1" si="782"/>
        <v>FR</v>
      </c>
      <c r="BT571" s="32" t="str">
        <f t="shared" ref="BT571:BY571" si="802">BT520</f>
        <v>&lt;5%</v>
      </c>
      <c r="BU571" s="32" t="str">
        <f t="shared" si="802"/>
        <v>DSO</v>
      </c>
      <c r="BV571" s="32" t="str">
        <f t="shared" si="802"/>
        <v>Industrie</v>
      </c>
      <c r="BW571" s="32" t="str">
        <f t="shared" si="802"/>
        <v>50% Chemical industry (material use), glass</v>
      </c>
      <c r="BX571" s="32" t="str">
        <f t="shared" si="802"/>
        <v>Membrane for deblending - H2. use</v>
      </c>
      <c r="BY571" s="32" t="str">
        <f t="shared" si="802"/>
        <v>50% Chemical industry (material use), glass-Membrane for deblending - H2. use</v>
      </c>
      <c r="BZ571" s="32">
        <f t="shared" si="798"/>
        <v>8.4983773255721147</v>
      </c>
      <c r="CA571" s="32">
        <f t="shared" si="799"/>
        <v>4.6751464504981071</v>
      </c>
    </row>
    <row r="572" spans="69:79" x14ac:dyDescent="0.25">
      <c r="BQ572" s="32">
        <f t="shared" si="780"/>
        <v>12</v>
      </c>
      <c r="BR572" s="32">
        <f t="shared" si="781"/>
        <v>8</v>
      </c>
      <c r="BS572" s="32" t="str">
        <f t="shared" ca="1" si="782"/>
        <v>FR</v>
      </c>
      <c r="BT572" s="32" t="str">
        <f t="shared" ref="BT572:BY572" si="803">BT521</f>
        <v>from 5 to 10%</v>
      </c>
      <c r="BU572" s="32" t="str">
        <f t="shared" si="803"/>
        <v>TSO</v>
      </c>
      <c r="BV572" s="32" t="str">
        <f t="shared" si="803"/>
        <v>End-use</v>
      </c>
      <c r="BW572" s="32" t="str">
        <f t="shared" si="803"/>
        <v xml:space="preserve">Gas turbine for power generation (old stock) </v>
      </c>
      <c r="BX572" s="32" t="str">
        <f t="shared" si="803"/>
        <v>Membrane for deblending - Investment</v>
      </c>
      <c r="BY572" s="32" t="str">
        <f t="shared" si="803"/>
        <v>Gas turbine for power generation (old stock) -Membrane for deblending - Investment</v>
      </c>
      <c r="BZ572" s="32">
        <f t="shared" si="798"/>
        <v>15.401078267320464</v>
      </c>
      <c r="CA572" s="32">
        <f t="shared" si="799"/>
        <v>23.844839660908423</v>
      </c>
    </row>
    <row r="573" spans="69:79" x14ac:dyDescent="0.25">
      <c r="BQ573" s="32">
        <f t="shared" si="780"/>
        <v>12</v>
      </c>
      <c r="BR573" s="32">
        <f t="shared" si="781"/>
        <v>9</v>
      </c>
      <c r="BS573" s="32" t="str">
        <f t="shared" ca="1" si="782"/>
        <v>FR</v>
      </c>
      <c r="BT573" s="32" t="str">
        <f t="shared" ref="BT573:BY573" si="804">BT522</f>
        <v>from 5 to 10%</v>
      </c>
      <c r="BU573" s="32" t="str">
        <f t="shared" si="804"/>
        <v>TSO</v>
      </c>
      <c r="BV573" s="32" t="str">
        <f t="shared" si="804"/>
        <v>End-use</v>
      </c>
      <c r="BW573" s="32" t="str">
        <f t="shared" si="804"/>
        <v xml:space="preserve">Gas turbine for power generation (old stock) </v>
      </c>
      <c r="BX573" s="32" t="str">
        <f t="shared" si="804"/>
        <v>Membrane for deblending - electr. demand</v>
      </c>
      <c r="BY573" s="32" t="str">
        <f t="shared" si="804"/>
        <v>Gas turbine for power generation (old stock) -Membrane for deblending - electr. demand</v>
      </c>
      <c r="BZ573" s="32">
        <f t="shared" si="798"/>
        <v>21.712308538684265</v>
      </c>
      <c r="CA573" s="32">
        <f t="shared" si="799"/>
        <v>21.223000472240933</v>
      </c>
    </row>
    <row r="574" spans="69:79" x14ac:dyDescent="0.25">
      <c r="BQ574" s="32">
        <f t="shared" si="780"/>
        <v>12</v>
      </c>
      <c r="BR574" s="32">
        <f t="shared" si="781"/>
        <v>10</v>
      </c>
      <c r="BS574" s="32" t="str">
        <f t="shared" ca="1" si="782"/>
        <v>FR</v>
      </c>
      <c r="BT574" s="32" t="str">
        <f t="shared" ref="BT574:BY574" si="805">BT523</f>
        <v>from 5 to 10%</v>
      </c>
      <c r="BU574" s="32" t="str">
        <f t="shared" si="805"/>
        <v>TSO</v>
      </c>
      <c r="BV574" s="32" t="str">
        <f t="shared" si="805"/>
        <v>End-use</v>
      </c>
      <c r="BW574" s="32" t="str">
        <f t="shared" si="805"/>
        <v xml:space="preserve">Gas turbine for power generation (old stock) </v>
      </c>
      <c r="BX574" s="32" t="str">
        <f t="shared" si="805"/>
        <v>Membrane for deblending - H2. use</v>
      </c>
      <c r="BY574" s="32" t="str">
        <f t="shared" si="805"/>
        <v>Gas turbine for power generation (old stock) -Membrane for deblending - H2. use</v>
      </c>
      <c r="BZ574" s="32">
        <f t="shared" si="798"/>
        <v>21.712308538684265</v>
      </c>
      <c r="CA574" s="32">
        <f t="shared" si="799"/>
        <v>23.888848025447238</v>
      </c>
    </row>
    <row r="575" spans="69:79" x14ac:dyDescent="0.25">
      <c r="BQ575" s="32">
        <f t="shared" si="780"/>
        <v>12</v>
      </c>
      <c r="BR575" s="32">
        <f t="shared" si="781"/>
        <v>11</v>
      </c>
      <c r="BS575" s="32" t="str">
        <f t="shared" ca="1" si="782"/>
        <v>FR</v>
      </c>
      <c r="BT575" s="32" t="str">
        <f t="shared" ref="BT575:BY575" si="806">BT524</f>
        <v>from 5 to 10%</v>
      </c>
      <c r="BU575" s="32" t="str">
        <f t="shared" si="806"/>
        <v>TSO</v>
      </c>
      <c r="BV575" s="32" t="str">
        <f t="shared" si="806"/>
        <v>Transmission</v>
      </c>
      <c r="BW575" s="32" t="str">
        <f t="shared" si="806"/>
        <v>Gas turbine for gas grid  - inkl. transit</v>
      </c>
      <c r="BX575" s="32" t="str">
        <f t="shared" si="806"/>
        <v>Membrane for deblending - Investment</v>
      </c>
      <c r="BY575" s="32" t="str">
        <f t="shared" si="806"/>
        <v>Gas turbine for gas grid  - inkl. transit-Membrane for deblending - Investment</v>
      </c>
      <c r="BZ575" s="32">
        <f t="shared" si="798"/>
        <v>1.9587203626612033</v>
      </c>
      <c r="CA575" s="32">
        <f t="shared" si="799"/>
        <v>7.4371717323379691</v>
      </c>
    </row>
    <row r="576" spans="69:79" x14ac:dyDescent="0.25">
      <c r="BQ576" s="32">
        <f t="shared" si="780"/>
        <v>12</v>
      </c>
      <c r="BR576" s="32">
        <f t="shared" si="781"/>
        <v>12</v>
      </c>
      <c r="BS576" s="32" t="str">
        <f t="shared" ca="1" si="782"/>
        <v>FR</v>
      </c>
      <c r="BT576" s="32" t="str">
        <f t="shared" ref="BT576:BY576" si="807">BT525</f>
        <v>from 5 to 10%</v>
      </c>
      <c r="BU576" s="32" t="str">
        <f t="shared" si="807"/>
        <v>TSO</v>
      </c>
      <c r="BV576" s="32" t="str">
        <f t="shared" si="807"/>
        <v>Transmission</v>
      </c>
      <c r="BW576" s="32" t="str">
        <f t="shared" si="807"/>
        <v>Gas turbine for gas grid  - inkl. transit</v>
      </c>
      <c r="BX576" s="32" t="str">
        <f t="shared" si="807"/>
        <v>Membrane for deblending - electr. demand</v>
      </c>
      <c r="BY576" s="32" t="str">
        <f t="shared" si="807"/>
        <v>Gas turbine for gas grid  - inkl. transit-Membrane for deblending - electr. demand</v>
      </c>
      <c r="BZ576" s="32">
        <f t="shared" si="798"/>
        <v>1.1853120219201236</v>
      </c>
      <c r="CA576" s="32">
        <f t="shared" si="799"/>
        <v>1.2033624588021559</v>
      </c>
    </row>
    <row r="577" spans="69:79" x14ac:dyDescent="0.25">
      <c r="BQ577" s="32">
        <f t="shared" si="780"/>
        <v>12</v>
      </c>
      <c r="BR577" s="32">
        <f t="shared" si="781"/>
        <v>13</v>
      </c>
      <c r="BS577" s="32" t="str">
        <f t="shared" ca="1" si="782"/>
        <v>FR</v>
      </c>
      <c r="BT577" s="32" t="str">
        <f t="shared" ref="BT577:BY577" si="808">BT526</f>
        <v>from 5 to 10%</v>
      </c>
      <c r="BU577" s="32" t="str">
        <f t="shared" si="808"/>
        <v>TSO</v>
      </c>
      <c r="BV577" s="32" t="str">
        <f t="shared" si="808"/>
        <v>Transmission</v>
      </c>
      <c r="BW577" s="32" t="str">
        <f t="shared" si="808"/>
        <v>Gas turbine for gas grid  - inkl. transit</v>
      </c>
      <c r="BX577" s="32" t="str">
        <f t="shared" si="808"/>
        <v>Membrane for deblending - H2. use</v>
      </c>
      <c r="BY577" s="32" t="str">
        <f t="shared" si="808"/>
        <v>Gas turbine for gas grid  - inkl. transit-Membrane for deblending - H2. use</v>
      </c>
      <c r="BZ577" s="32">
        <f t="shared" si="798"/>
        <v>1.1853120219201236</v>
      </c>
      <c r="CA577" s="32">
        <f t="shared" si="799"/>
        <v>1.3041330314524588</v>
      </c>
    </row>
    <row r="578" spans="69:79" x14ac:dyDescent="0.25">
      <c r="BQ578" s="32">
        <f t="shared" si="780"/>
        <v>12</v>
      </c>
      <c r="BR578" s="32">
        <f t="shared" si="781"/>
        <v>14</v>
      </c>
      <c r="BS578" s="32" t="str">
        <f t="shared" ca="1" si="782"/>
        <v>FR</v>
      </c>
      <c r="BT578" s="32" t="str">
        <f t="shared" ref="BT578:BY578" si="809">BT527</f>
        <v>from 5 to 10%</v>
      </c>
      <c r="BU578" s="32" t="str">
        <f t="shared" si="809"/>
        <v>TSO</v>
      </c>
      <c r="BV578" s="32" t="str">
        <f t="shared" si="809"/>
        <v>Storage</v>
      </c>
      <c r="BW578" s="32" t="str">
        <f t="shared" si="809"/>
        <v>Gas turbine for storage (cavern + porous)</v>
      </c>
      <c r="BX578" s="32" t="str">
        <f t="shared" si="809"/>
        <v>Membrane for deblending - Investment</v>
      </c>
      <c r="BY578" s="32" t="str">
        <f t="shared" si="809"/>
        <v>Gas turbine for storage (cavern + porous)-Membrane for deblending - Investment</v>
      </c>
      <c r="BZ578" s="32">
        <f t="shared" si="798"/>
        <v>0.61066158971918127</v>
      </c>
      <c r="CA578" s="32">
        <f t="shared" si="799"/>
        <v>2.3186541579185151</v>
      </c>
    </row>
    <row r="579" spans="69:79" x14ac:dyDescent="0.25">
      <c r="BQ579" s="32">
        <f t="shared" si="780"/>
        <v>12</v>
      </c>
      <c r="BR579" s="32">
        <f t="shared" si="781"/>
        <v>15</v>
      </c>
      <c r="BS579" s="32" t="str">
        <f t="shared" ca="1" si="782"/>
        <v>FR</v>
      </c>
      <c r="BT579" s="32" t="str">
        <f t="shared" ref="BT579:BY579" si="810">BT528</f>
        <v>from 5 to 10%</v>
      </c>
      <c r="BU579" s="32" t="str">
        <f t="shared" si="810"/>
        <v>TSO</v>
      </c>
      <c r="BV579" s="32" t="str">
        <f t="shared" si="810"/>
        <v>Storage</v>
      </c>
      <c r="BW579" s="32" t="str">
        <f t="shared" si="810"/>
        <v>Gas turbine for storage (cavern + porous)</v>
      </c>
      <c r="BX579" s="32" t="str">
        <f t="shared" si="810"/>
        <v>Membrane for deblending - electr. demand</v>
      </c>
      <c r="BY579" s="32" t="str">
        <f t="shared" si="810"/>
        <v>Gas turbine for storage (cavern + porous)-Membrane for deblending - electr. demand</v>
      </c>
      <c r="BZ579" s="32">
        <f t="shared" si="798"/>
        <v>0.51724046073298424</v>
      </c>
      <c r="CA579" s="32">
        <f t="shared" si="799"/>
        <v>0.52511721901825803</v>
      </c>
    </row>
    <row r="580" spans="69:79" x14ac:dyDescent="0.25">
      <c r="BQ580" s="32">
        <f t="shared" si="780"/>
        <v>12</v>
      </c>
      <c r="BR580" s="32">
        <f t="shared" si="781"/>
        <v>16</v>
      </c>
      <c r="BS580" s="32" t="str">
        <f t="shared" ca="1" si="782"/>
        <v>FR</v>
      </c>
      <c r="BT580" s="32" t="str">
        <f t="shared" ref="BT580:BY580" si="811">BT529</f>
        <v>from 5 to 10%</v>
      </c>
      <c r="BU580" s="32" t="str">
        <f t="shared" si="811"/>
        <v>TSO</v>
      </c>
      <c r="BV580" s="32" t="str">
        <f t="shared" si="811"/>
        <v>Storage</v>
      </c>
      <c r="BW580" s="32" t="str">
        <f t="shared" si="811"/>
        <v>Gas turbine for storage (cavern + porous)</v>
      </c>
      <c r="BX580" s="32" t="str">
        <f t="shared" si="811"/>
        <v>Membrane for deblending - H2. use</v>
      </c>
      <c r="BY580" s="32" t="str">
        <f t="shared" si="811"/>
        <v>Gas turbine for storage (cavern + porous)-Membrane for deblending - H2. use</v>
      </c>
      <c r="BZ580" s="32">
        <f t="shared" si="798"/>
        <v>0.51724046073298424</v>
      </c>
      <c r="CA580" s="32">
        <f t="shared" si="799"/>
        <v>0.56909097146660859</v>
      </c>
    </row>
    <row r="581" spans="69:79" x14ac:dyDescent="0.25">
      <c r="BQ581" s="32">
        <f t="shared" si="780"/>
        <v>12</v>
      </c>
      <c r="BR581" s="32">
        <f t="shared" si="781"/>
        <v>17</v>
      </c>
      <c r="BS581" s="32" t="str">
        <f t="shared" ca="1" si="782"/>
        <v>FR</v>
      </c>
      <c r="BT581" s="32" t="str">
        <f t="shared" ref="BT581:BY581" si="812">BT530</f>
        <v>from 5 to 10%</v>
      </c>
      <c r="BU581" s="32" t="str">
        <f t="shared" si="812"/>
        <v>TSO</v>
      </c>
      <c r="BV581" s="32" t="str">
        <f t="shared" si="812"/>
        <v>Industrie</v>
      </c>
      <c r="BW581" s="32" t="str">
        <f t="shared" si="812"/>
        <v>50% industrial high temperature application (&gt;500°C without glass)</v>
      </c>
      <c r="BX581" s="32" t="str">
        <f t="shared" si="812"/>
        <v>Calorific value adjustment - Investment</v>
      </c>
      <c r="BY581" s="32" t="str">
        <f t="shared" si="812"/>
        <v>50% industrial high temperature application (&gt;500°C without glass)-Calorific value adjustment - Investment</v>
      </c>
      <c r="BZ581" s="32">
        <f t="shared" si="798"/>
        <v>2.1820785627185222</v>
      </c>
      <c r="CA581" s="32">
        <f t="shared" si="799"/>
        <v>11.858478996629652</v>
      </c>
    </row>
    <row r="582" spans="69:79" x14ac:dyDescent="0.25">
      <c r="BQ582" s="32">
        <f t="shared" si="780"/>
        <v>12</v>
      </c>
      <c r="BR582" s="32">
        <f t="shared" si="781"/>
        <v>18</v>
      </c>
      <c r="BS582" s="32" t="str">
        <f t="shared" ca="1" si="782"/>
        <v>FR</v>
      </c>
      <c r="BT582" s="32" t="str">
        <f t="shared" ref="BT582:BY582" si="813">BT531</f>
        <v>from 5 to 10%</v>
      </c>
      <c r="BU582" s="32" t="str">
        <f t="shared" si="813"/>
        <v>TSO</v>
      </c>
      <c r="BV582" s="32" t="str">
        <f t="shared" si="813"/>
        <v>Industrie</v>
      </c>
      <c r="BW582" s="32" t="str">
        <f t="shared" si="813"/>
        <v>50% industrial high temperature application (&gt;500°C without glass)</v>
      </c>
      <c r="BX582" s="32" t="str">
        <f t="shared" si="813"/>
        <v xml:space="preserve">Calorific value adjustment - LPG demand </v>
      </c>
      <c r="BY582" s="32" t="str">
        <f t="shared" si="813"/>
        <v xml:space="preserve">50% industrial high temperature application (&gt;500°C without glass)-Calorific value adjustment - LPG demand </v>
      </c>
      <c r="BZ582" s="32">
        <f t="shared" si="798"/>
        <v>19.115008209414256</v>
      </c>
      <c r="CA582" s="32">
        <f t="shared" si="799"/>
        <v>100.74937612362032</v>
      </c>
    </row>
    <row r="583" spans="69:79" x14ac:dyDescent="0.25">
      <c r="BQ583" s="32">
        <f t="shared" si="780"/>
        <v>12</v>
      </c>
      <c r="BR583" s="32">
        <f t="shared" si="781"/>
        <v>19</v>
      </c>
      <c r="BS583" s="32" t="str">
        <f t="shared" ca="1" si="782"/>
        <v>FR</v>
      </c>
      <c r="BT583" s="32" t="str">
        <f t="shared" ref="BT583:BY583" si="814">BT532</f>
        <v>from 5 to 10%</v>
      </c>
      <c r="BU583" s="32" t="str">
        <f t="shared" si="814"/>
        <v>TSO</v>
      </c>
      <c r="BV583" s="32" t="str">
        <f t="shared" si="814"/>
        <v>Transmission</v>
      </c>
      <c r="BW583" s="32" t="str">
        <f t="shared" si="814"/>
        <v>Instalation of higher gas turbine capacities for compressors - inkl. transit and storage</v>
      </c>
      <c r="BX583" s="32" t="str">
        <f t="shared" si="814"/>
        <v>Investment +30% of excisting capacity</v>
      </c>
      <c r="BY583" s="32" t="str">
        <f t="shared" si="814"/>
        <v>Instalation of higher gas turbine capacities for compressors - inkl. transit and storage-Investment +30% of excisting capacity</v>
      </c>
      <c r="BZ583" s="32">
        <f t="shared" si="798"/>
        <v>0.25436881328565808</v>
      </c>
      <c r="CA583" s="32">
        <f t="shared" si="799"/>
        <v>38.927341502966257</v>
      </c>
    </row>
    <row r="584" spans="69:79" x14ac:dyDescent="0.25">
      <c r="BQ584" s="32">
        <f t="shared" si="780"/>
        <v>12</v>
      </c>
      <c r="BR584" s="32">
        <f t="shared" si="781"/>
        <v>20</v>
      </c>
      <c r="BS584" s="32" t="str">
        <f t="shared" ca="1" si="782"/>
        <v>FR</v>
      </c>
      <c r="BT584" s="32" t="str">
        <f t="shared" ref="BT584:BY584" si="815">BT533</f>
        <v>from 5 to 10%</v>
      </c>
      <c r="BU584" s="32" t="str">
        <f t="shared" si="815"/>
        <v>TSO</v>
      </c>
      <c r="BV584" s="32" t="str">
        <f t="shared" si="815"/>
        <v>Transmission</v>
      </c>
      <c r="BW584" s="32" t="str">
        <f t="shared" si="815"/>
        <v>Instalation of higher gas turbine capacities for compressors - inkl. transit and storage</v>
      </c>
      <c r="BX584" s="32" t="str">
        <f t="shared" si="815"/>
        <v>Gas demand +30% of excisting transport losses</v>
      </c>
      <c r="BY584" s="32" t="str">
        <f t="shared" si="815"/>
        <v>Instalation of higher gas turbine capacities for compressors - inkl. transit and storage-Gas demand +30% of excisting transport losses</v>
      </c>
      <c r="BZ584" s="32">
        <f t="shared" si="798"/>
        <v>0.51076574479593229</v>
      </c>
      <c r="CA584" s="32">
        <f t="shared" si="799"/>
        <v>14.314152501622178</v>
      </c>
    </row>
    <row r="585" spans="69:79" x14ac:dyDescent="0.25">
      <c r="BQ585" s="32">
        <f t="shared" si="780"/>
        <v>12</v>
      </c>
      <c r="BR585" s="32">
        <f t="shared" si="781"/>
        <v>21</v>
      </c>
      <c r="BS585" s="32" t="str">
        <f t="shared" ca="1" si="782"/>
        <v>FR</v>
      </c>
      <c r="BT585" s="32" t="str">
        <f t="shared" ref="BT585:BY585" si="816">BT534</f>
        <v>from 5 to 10%</v>
      </c>
      <c r="BU585" s="32" t="str">
        <f t="shared" si="816"/>
        <v>TSO</v>
      </c>
      <c r="BV585" s="32" t="str">
        <f t="shared" si="816"/>
        <v>Storage</v>
      </c>
      <c r="BW585" s="32" t="str">
        <f t="shared" si="816"/>
        <v>Gas pressure regulator storage withdrawal</v>
      </c>
      <c r="BX585" s="32" t="str">
        <f t="shared" si="816"/>
        <v xml:space="preserve">  +3% less energy required</v>
      </c>
      <c r="BY585" s="32" t="str">
        <f t="shared" si="816"/>
        <v>Gas pressure regulator storage withdrawal-  +3% less energy required</v>
      </c>
      <c r="BZ585" s="32">
        <f t="shared" si="798"/>
        <v>2.2866095061450987E-3</v>
      </c>
      <c r="CA585" s="32">
        <f t="shared" si="799"/>
        <v>-6.4081974008842316E-2</v>
      </c>
    </row>
    <row r="586" spans="69:79" x14ac:dyDescent="0.25">
      <c r="BQ586" s="32">
        <f t="shared" si="780"/>
        <v>12</v>
      </c>
      <c r="BR586" s="32">
        <f t="shared" si="781"/>
        <v>22</v>
      </c>
      <c r="BS586" s="32" t="str">
        <f t="shared" ca="1" si="782"/>
        <v>FR</v>
      </c>
      <c r="BT586" s="32" t="str">
        <f t="shared" ref="BT586:BY586" si="817">BT535</f>
        <v>from 5 to 10%</v>
      </c>
      <c r="BU586" s="32" t="str">
        <f t="shared" si="817"/>
        <v>TSO</v>
      </c>
      <c r="BV586" s="32" t="str">
        <f t="shared" si="817"/>
        <v>Storage</v>
      </c>
      <c r="BW586" s="32" t="str">
        <f t="shared" si="817"/>
        <v>H2 losses by drying</v>
      </c>
      <c r="BX586" s="32" t="str">
        <f t="shared" si="817"/>
        <v xml:space="preserve">  5% of H2</v>
      </c>
      <c r="BY586" s="32" t="str">
        <f t="shared" si="817"/>
        <v>H2 losses by drying-  5% of H2</v>
      </c>
      <c r="BZ586" s="32">
        <f t="shared" si="798"/>
        <v>0.19396517277486913</v>
      </c>
      <c r="CA586" s="32">
        <f t="shared" si="799"/>
        <v>9.6982586387434573</v>
      </c>
    </row>
    <row r="587" spans="69:79" x14ac:dyDescent="0.25">
      <c r="BQ587" s="32">
        <f t="shared" si="780"/>
        <v>12</v>
      </c>
      <c r="BR587" s="32">
        <f t="shared" si="781"/>
        <v>23</v>
      </c>
      <c r="BS587" s="32" t="str">
        <f t="shared" ca="1" si="782"/>
        <v>FR</v>
      </c>
      <c r="BT587" s="32" t="str">
        <f t="shared" ref="BT587:BY587" si="818">BT536</f>
        <v>from 5 to 10%</v>
      </c>
      <c r="BU587" s="32" t="str">
        <f t="shared" si="818"/>
        <v>TSO</v>
      </c>
      <c r="BV587" s="32" t="str">
        <f t="shared" si="818"/>
        <v>Transmission</v>
      </c>
      <c r="BW587" s="32" t="str">
        <f t="shared" si="818"/>
        <v>Gas pressure regulator &gt;40 to 16bar</v>
      </c>
      <c r="BX587" s="32" t="str">
        <f t="shared" si="818"/>
        <v xml:space="preserve">  +3% less energy required</v>
      </c>
      <c r="BY587" s="32" t="str">
        <f t="shared" si="818"/>
        <v>Gas pressure regulator &gt;40 to 16bar-  +3% less energy required</v>
      </c>
      <c r="BZ587" s="32">
        <f t="shared" si="798"/>
        <v>7.8032480688469009E-3</v>
      </c>
      <c r="CA587" s="32">
        <f t="shared" si="799"/>
        <v>-0.21868514872721129</v>
      </c>
    </row>
    <row r="588" spans="69:79" x14ac:dyDescent="0.25">
      <c r="BQ588" s="32">
        <f t="shared" si="780"/>
        <v>12</v>
      </c>
      <c r="BR588" s="32">
        <f t="shared" si="781"/>
        <v>24</v>
      </c>
      <c r="BS588" s="32" t="str">
        <f t="shared" ca="1" si="782"/>
        <v>FR</v>
      </c>
      <c r="BT588" s="32" t="str">
        <f t="shared" ref="BT588:BY588" si="819">BT537</f>
        <v>from 5 to 10%</v>
      </c>
      <c r="BU588" s="32" t="str">
        <f t="shared" si="819"/>
        <v>DSO</v>
      </c>
      <c r="BV588" s="32" t="str">
        <f t="shared" si="819"/>
        <v>Industrie</v>
      </c>
      <c r="BW588" s="32" t="str">
        <f t="shared" si="819"/>
        <v>50% industrial high temperature application (&gt;500°C without glass)</v>
      </c>
      <c r="BX588" s="32" t="str">
        <f t="shared" si="819"/>
        <v>Calorific value adjustment - Investment</v>
      </c>
      <c r="BY588" s="32" t="str">
        <f t="shared" si="819"/>
        <v>50% industrial high temperature application (&gt;500°C without glass)-Calorific value adjustment - Investment</v>
      </c>
      <c r="BZ588" s="32">
        <f t="shared" si="798"/>
        <v>2.1820785627185222</v>
      </c>
      <c r="CA588" s="32">
        <f t="shared" si="799"/>
        <v>11.858478996629652</v>
      </c>
    </row>
    <row r="589" spans="69:79" x14ac:dyDescent="0.25">
      <c r="BQ589" s="32">
        <f t="shared" si="780"/>
        <v>12</v>
      </c>
      <c r="BR589" s="32">
        <f t="shared" si="781"/>
        <v>25</v>
      </c>
      <c r="BS589" s="32" t="str">
        <f t="shared" ca="1" si="782"/>
        <v>FR</v>
      </c>
      <c r="BT589" s="32" t="str">
        <f t="shared" ref="BT589:BY589" si="820">BT538</f>
        <v>from 5 to 10%</v>
      </c>
      <c r="BU589" s="32" t="str">
        <f t="shared" si="820"/>
        <v>DSO</v>
      </c>
      <c r="BV589" s="32" t="str">
        <f t="shared" si="820"/>
        <v>Industrie</v>
      </c>
      <c r="BW589" s="32" t="str">
        <f t="shared" si="820"/>
        <v>50% industrial high temperature application (&gt;500°C without glass)</v>
      </c>
      <c r="BX589" s="32" t="str">
        <f t="shared" si="820"/>
        <v xml:space="preserve">Calorific value adjustment - LPG demand </v>
      </c>
      <c r="BY589" s="32" t="str">
        <f t="shared" si="820"/>
        <v xml:space="preserve">50% industrial high temperature application (&gt;500°C without glass)-Calorific value adjustment - LPG demand </v>
      </c>
      <c r="BZ589" s="32">
        <f t="shared" si="798"/>
        <v>19.115008209414256</v>
      </c>
      <c r="CA589" s="32">
        <f t="shared" si="799"/>
        <v>100.74937612362032</v>
      </c>
    </row>
    <row r="590" spans="69:79" x14ac:dyDescent="0.25">
      <c r="BQ590" s="32">
        <f t="shared" si="780"/>
        <v>12</v>
      </c>
      <c r="BR590" s="32">
        <f t="shared" si="781"/>
        <v>26</v>
      </c>
      <c r="BS590" s="32" t="str">
        <f t="shared" ca="1" si="782"/>
        <v>FR</v>
      </c>
      <c r="BT590" s="32" t="str">
        <f t="shared" ref="BT590:BY590" si="821">BT539</f>
        <v>from 5 to 10%</v>
      </c>
      <c r="BU590" s="32" t="str">
        <f t="shared" si="821"/>
        <v>TSO</v>
      </c>
      <c r="BV590" s="32" t="str">
        <f t="shared" si="821"/>
        <v>Transmission</v>
      </c>
      <c r="BW590" s="32" t="str">
        <f t="shared" si="821"/>
        <v>gas chromatographs (GC)</v>
      </c>
      <c r="BX590" s="32" t="str">
        <f t="shared" si="821"/>
        <v>Adaptation - Exchange helium</v>
      </c>
      <c r="BY590" s="32" t="str">
        <f t="shared" si="821"/>
        <v>gas chromatographs (GC)-Adaptation - Exchange helium</v>
      </c>
      <c r="BZ590" s="32">
        <f t="shared" si="798"/>
        <v>0.56197662337662335</v>
      </c>
      <c r="CA590" s="32">
        <f t="shared" si="799"/>
        <v>4.4374946379920823</v>
      </c>
    </row>
    <row r="591" spans="69:79" x14ac:dyDescent="0.25">
      <c r="BQ591" s="32">
        <f t="shared" si="780"/>
        <v>12</v>
      </c>
      <c r="BR591" s="32">
        <f t="shared" si="781"/>
        <v>27</v>
      </c>
      <c r="BS591" s="32" t="str">
        <f t="shared" ca="1" si="782"/>
        <v>FR</v>
      </c>
      <c r="BT591" s="32" t="str">
        <f t="shared" ref="BT591:BY591" si="822">BT540</f>
        <v>from 5 to 10%</v>
      </c>
      <c r="BU591" s="32" t="str">
        <f t="shared" si="822"/>
        <v>DSO</v>
      </c>
      <c r="BV591" s="32" t="str">
        <f t="shared" si="822"/>
        <v>Industrie</v>
      </c>
      <c r="BW591" s="32" t="str">
        <f t="shared" si="822"/>
        <v>Chemical industry (material use), glass</v>
      </c>
      <c r="BX591" s="32" t="str">
        <f t="shared" si="822"/>
        <v>Membrane for deblending - Investment</v>
      </c>
      <c r="BY591" s="32" t="str">
        <f t="shared" si="822"/>
        <v>Chemical industry (material use), glass-Membrane for deblending - Investment</v>
      </c>
      <c r="BZ591" s="32">
        <f t="shared" si="798"/>
        <v>1.9402687957927207</v>
      </c>
      <c r="CA591" s="32">
        <f t="shared" si="799"/>
        <v>1.221285942529428</v>
      </c>
    </row>
    <row r="592" spans="69:79" x14ac:dyDescent="0.25">
      <c r="BQ592" s="32">
        <f t="shared" si="780"/>
        <v>12</v>
      </c>
      <c r="BR592" s="32">
        <f t="shared" si="781"/>
        <v>28</v>
      </c>
      <c r="BS592" s="32" t="str">
        <f t="shared" ca="1" si="782"/>
        <v>FR</v>
      </c>
      <c r="BT592" s="32" t="str">
        <f t="shared" ref="BT592:BY592" si="823">BT541</f>
        <v>from 5 to 10%</v>
      </c>
      <c r="BU592" s="32" t="str">
        <f t="shared" si="823"/>
        <v>DSO</v>
      </c>
      <c r="BV592" s="32" t="str">
        <f t="shared" si="823"/>
        <v>Industrie</v>
      </c>
      <c r="BW592" s="32" t="str">
        <f t="shared" si="823"/>
        <v>Chemical industry (material use), glass</v>
      </c>
      <c r="BX592" s="32" t="str">
        <f t="shared" si="823"/>
        <v>Membrane for deblending - H2. use</v>
      </c>
      <c r="BY592" s="32" t="str">
        <f t="shared" si="823"/>
        <v>Chemical industry (material use), glass-Membrane for deblending - H2. use</v>
      </c>
      <c r="BZ592" s="32">
        <f t="shared" si="798"/>
        <v>16.996754651144229</v>
      </c>
      <c r="CA592" s="32">
        <f t="shared" si="799"/>
        <v>9.3502929009962141</v>
      </c>
    </row>
    <row r="593" spans="69:79" x14ac:dyDescent="0.25">
      <c r="BQ593" s="32">
        <f t="shared" si="780"/>
        <v>12</v>
      </c>
      <c r="BR593" s="32">
        <f t="shared" si="781"/>
        <v>29</v>
      </c>
      <c r="BS593" s="32" t="str">
        <f t="shared" ca="1" si="782"/>
        <v>FR</v>
      </c>
      <c r="BT593" s="32" t="str">
        <f t="shared" ref="BT593:BY593" si="824">BT542</f>
        <v>from 10 to 20%</v>
      </c>
      <c r="BU593" s="32" t="str">
        <f t="shared" si="824"/>
        <v>TSO</v>
      </c>
      <c r="BV593" s="32" t="str">
        <f t="shared" si="824"/>
        <v>Transmission</v>
      </c>
      <c r="BW593" s="32" t="str">
        <f t="shared" si="824"/>
        <v>compresor gas grid</v>
      </c>
      <c r="BX593" s="32" t="str">
        <f t="shared" si="824"/>
        <v>Component exchange - 50% Investment</v>
      </c>
      <c r="BY593" s="32" t="str">
        <f t="shared" si="824"/>
        <v>compresor gas grid-Component exchange - 50% Investment</v>
      </c>
      <c r="BZ593" s="32">
        <f t="shared" si="798"/>
        <v>0.64637771967819713</v>
      </c>
      <c r="CA593" s="32">
        <f t="shared" si="799"/>
        <v>58.330797726179938</v>
      </c>
    </row>
    <row r="594" spans="69:79" x14ac:dyDescent="0.25">
      <c r="BQ594" s="32">
        <f t="shared" si="780"/>
        <v>12</v>
      </c>
      <c r="BR594" s="32">
        <f t="shared" si="781"/>
        <v>30</v>
      </c>
      <c r="BS594" s="32" t="str">
        <f t="shared" ca="1" si="782"/>
        <v>FR</v>
      </c>
      <c r="BT594" s="32" t="str">
        <f t="shared" ref="BT594:BY594" si="825">BT543</f>
        <v>from 10 to 20%</v>
      </c>
      <c r="BU594" s="32" t="str">
        <f t="shared" si="825"/>
        <v>TSO</v>
      </c>
      <c r="BV594" s="32" t="str">
        <f t="shared" si="825"/>
        <v>Storage</v>
      </c>
      <c r="BW594" s="32" t="str">
        <f t="shared" si="825"/>
        <v>compresor storage (cavern + porous)</v>
      </c>
      <c r="BX594" s="32" t="str">
        <f t="shared" si="825"/>
        <v>Component exchange - 50% Investment</v>
      </c>
      <c r="BY594" s="32" t="str">
        <f t="shared" si="825"/>
        <v>compresor storage (cavern + porous)-Component exchange - 50% Investment</v>
      </c>
      <c r="BZ594" s="32">
        <f t="shared" si="798"/>
        <v>0.20151832460732982</v>
      </c>
      <c r="CA594" s="32">
        <f t="shared" si="799"/>
        <v>18.185534978899</v>
      </c>
    </row>
    <row r="595" spans="69:79" x14ac:dyDescent="0.25">
      <c r="BQ595" s="32">
        <f t="shared" si="780"/>
        <v>12</v>
      </c>
      <c r="BR595" s="32">
        <f t="shared" si="781"/>
        <v>31</v>
      </c>
      <c r="BS595" s="32" t="str">
        <f t="shared" ca="1" si="782"/>
        <v>FR</v>
      </c>
      <c r="BT595" s="32" t="str">
        <f t="shared" ref="BT595:BY595" si="826">BT544</f>
        <v>from 10 to 20%</v>
      </c>
      <c r="BU595" s="32" t="str">
        <f t="shared" si="826"/>
        <v>TSO</v>
      </c>
      <c r="BV595" s="32" t="str">
        <f t="shared" si="826"/>
        <v>Transmission</v>
      </c>
      <c r="BW595" s="32" t="str">
        <f t="shared" si="826"/>
        <v>Instalation of higher gas turbine capacities for compressors - inkl. transit and storage</v>
      </c>
      <c r="BX595" s="32" t="str">
        <f t="shared" si="826"/>
        <v>Investment +40% of excisting capacity</v>
      </c>
      <c r="BY595" s="32" t="str">
        <f t="shared" si="826"/>
        <v>Instalation of higher gas turbine capacities for compressors - inkl. transit and storage-Investment +40% of excisting capacity</v>
      </c>
      <c r="BZ595" s="32">
        <f t="shared" si="798"/>
        <v>0.33915841771421079</v>
      </c>
      <c r="CA595" s="32">
        <f t="shared" si="799"/>
        <v>51.903122003955012</v>
      </c>
    </row>
    <row r="596" spans="69:79" x14ac:dyDescent="0.25">
      <c r="BQ596" s="32">
        <f t="shared" si="780"/>
        <v>12</v>
      </c>
      <c r="BR596" s="32">
        <f t="shared" si="781"/>
        <v>32</v>
      </c>
      <c r="BS596" s="32" t="str">
        <f t="shared" ca="1" si="782"/>
        <v>FR</v>
      </c>
      <c r="BT596" s="32" t="str">
        <f t="shared" ref="BT596:BY596" si="827">BT545</f>
        <v>from 10 to 20%</v>
      </c>
      <c r="BU596" s="32" t="str">
        <f t="shared" si="827"/>
        <v>TSO</v>
      </c>
      <c r="BV596" s="32" t="str">
        <f t="shared" si="827"/>
        <v>Transmission</v>
      </c>
      <c r="BW596" s="32" t="str">
        <f t="shared" si="827"/>
        <v>Instalation of higher gas turbine capacities for compressors - inkl. transit and storage</v>
      </c>
      <c r="BX596" s="32" t="str">
        <f t="shared" si="827"/>
        <v>Gas demand +40% of excisting transport losses</v>
      </c>
      <c r="BY596" s="32" t="str">
        <f t="shared" si="827"/>
        <v>Instalation of higher gas turbine capacities for compressors - inkl. transit and storage-Gas demand +40% of excisting transport losses</v>
      </c>
      <c r="BZ596" s="32">
        <f t="shared" si="798"/>
        <v>0.6810209930612432</v>
      </c>
      <c r="CA596" s="32">
        <f t="shared" si="799"/>
        <v>19.085536668829576</v>
      </c>
    </row>
    <row r="597" spans="69:79" x14ac:dyDescent="0.25">
      <c r="BQ597" s="32">
        <f t="shared" si="780"/>
        <v>12</v>
      </c>
      <c r="BR597" s="32">
        <f t="shared" si="781"/>
        <v>33</v>
      </c>
      <c r="BS597" s="32" t="str">
        <f t="shared" ca="1" si="782"/>
        <v>FR</v>
      </c>
      <c r="BT597" s="32" t="str">
        <f t="shared" ref="BT597:BY597" si="828">BT546</f>
        <v>from 10 to 20%</v>
      </c>
      <c r="BU597" s="32" t="str">
        <f t="shared" si="828"/>
        <v>TSO</v>
      </c>
      <c r="BV597" s="32" t="str">
        <f t="shared" si="828"/>
        <v>Transmission</v>
      </c>
      <c r="BW597" s="32" t="str">
        <f t="shared" si="828"/>
        <v>gas chromatographs (GC)</v>
      </c>
      <c r="BX597" s="32" t="str">
        <f t="shared" si="828"/>
        <v>Adaptation - Exchange helium</v>
      </c>
      <c r="BY597" s="32" t="str">
        <f t="shared" si="828"/>
        <v>gas chromatographs (GC)-Adaptation - Exchange helium</v>
      </c>
      <c r="BZ597" s="32">
        <f t="shared" si="798"/>
        <v>0.56197662337662335</v>
      </c>
      <c r="CA597" s="32">
        <f t="shared" si="799"/>
        <v>0</v>
      </c>
    </row>
    <row r="598" spans="69:79" x14ac:dyDescent="0.25">
      <c r="BQ598" s="32">
        <f t="shared" si="780"/>
        <v>12</v>
      </c>
      <c r="BR598" s="32">
        <f t="shared" si="781"/>
        <v>34</v>
      </c>
      <c r="BS598" s="32" t="str">
        <f t="shared" ca="1" si="782"/>
        <v>FR</v>
      </c>
      <c r="BT598" s="32" t="str">
        <f t="shared" ref="BT598:BY598" si="829">BT547</f>
        <v>from 10 to 20%</v>
      </c>
      <c r="BU598" s="32" t="str">
        <f t="shared" si="829"/>
        <v>DSO</v>
      </c>
      <c r="BV598" s="32" t="str">
        <f t="shared" si="829"/>
        <v>End-use</v>
      </c>
      <c r="BW598" s="32" t="str">
        <f t="shared" si="829"/>
        <v>CHP for power generation</v>
      </c>
      <c r="BX598" s="32" t="str">
        <f t="shared" si="829"/>
        <v>Membrane for deblending - Investment</v>
      </c>
      <c r="BY598" s="32" t="str">
        <f t="shared" si="829"/>
        <v>CHP for power generation-Membrane for deblending - Investment</v>
      </c>
      <c r="BZ598" s="32">
        <f t="shared" si="798"/>
        <v>3.5321213544658994</v>
      </c>
      <c r="CA598" s="32">
        <f t="shared" si="799"/>
        <v>8.8393898659685242</v>
      </c>
    </row>
    <row r="599" spans="69:79" x14ac:dyDescent="0.25">
      <c r="BQ599" s="32">
        <f t="shared" si="780"/>
        <v>12</v>
      </c>
      <c r="BR599" s="32">
        <f t="shared" si="781"/>
        <v>35</v>
      </c>
      <c r="BS599" s="32" t="str">
        <f t="shared" ca="1" si="782"/>
        <v>FR</v>
      </c>
      <c r="BT599" s="32" t="str">
        <f t="shared" ref="BT599:BY599" si="830">BT548</f>
        <v>from 10 to 20%</v>
      </c>
      <c r="BU599" s="32" t="str">
        <f t="shared" si="830"/>
        <v>DSO</v>
      </c>
      <c r="BV599" s="32" t="str">
        <f t="shared" si="830"/>
        <v>End-use</v>
      </c>
      <c r="BW599" s="32" t="str">
        <f t="shared" si="830"/>
        <v>CHP for power generation</v>
      </c>
      <c r="BX599" s="32" t="str">
        <f t="shared" si="830"/>
        <v>Membrane for deblending - electr. demand</v>
      </c>
      <c r="BY599" s="32" t="str">
        <f t="shared" si="830"/>
        <v>CHP for power generation-Membrane for deblending - electr. demand</v>
      </c>
      <c r="BZ599" s="32">
        <f t="shared" si="798"/>
        <v>8.5438453992955168</v>
      </c>
      <c r="CA599" s="32">
        <f t="shared" si="799"/>
        <v>8.3513015035199185</v>
      </c>
    </row>
    <row r="600" spans="69:79" x14ac:dyDescent="0.25">
      <c r="BQ600" s="32">
        <f t="shared" si="780"/>
        <v>12</v>
      </c>
      <c r="BR600" s="32">
        <f t="shared" si="781"/>
        <v>36</v>
      </c>
      <c r="BS600" s="32" t="str">
        <f t="shared" ca="1" si="782"/>
        <v>FR</v>
      </c>
      <c r="BT600" s="32" t="str">
        <f t="shared" ref="BT600:BY600" si="831">BT549</f>
        <v>from 10 to 20%</v>
      </c>
      <c r="BU600" s="32" t="str">
        <f t="shared" si="831"/>
        <v>DSO</v>
      </c>
      <c r="BV600" s="32" t="str">
        <f t="shared" si="831"/>
        <v>End-use</v>
      </c>
      <c r="BW600" s="32" t="str">
        <f t="shared" si="831"/>
        <v>CHP for power generation</v>
      </c>
      <c r="BX600" s="32" t="str">
        <f t="shared" si="831"/>
        <v>Membrane for deblending - H2. use</v>
      </c>
      <c r="BY600" s="32" t="str">
        <f t="shared" si="831"/>
        <v>CHP for power generation-Membrane for deblending - H2. use</v>
      </c>
      <c r="BZ600" s="32">
        <f t="shared" si="798"/>
        <v>8.5438453992955168</v>
      </c>
      <c r="CA600" s="32">
        <f t="shared" si="799"/>
        <v>18.800637797960796</v>
      </c>
    </row>
    <row r="601" spans="69:79" x14ac:dyDescent="0.25">
      <c r="BQ601" s="32">
        <f t="shared" si="780"/>
        <v>12</v>
      </c>
      <c r="BR601" s="32">
        <f t="shared" si="781"/>
        <v>37</v>
      </c>
      <c r="BS601" s="32" t="str">
        <f t="shared" ca="1" si="782"/>
        <v>FR</v>
      </c>
      <c r="BT601" s="32" t="str">
        <f t="shared" ref="BT601:BY601" si="832">BT550</f>
        <v>from 10 to 20%</v>
      </c>
      <c r="BU601" s="32" t="str">
        <f t="shared" si="832"/>
        <v>TSO</v>
      </c>
      <c r="BV601" s="32" t="str">
        <f t="shared" si="832"/>
        <v>Storage</v>
      </c>
      <c r="BW601" s="32" t="str">
        <f t="shared" si="832"/>
        <v>Gas pressure regulator storage withdrawal</v>
      </c>
      <c r="BX601" s="32" t="str">
        <f t="shared" si="832"/>
        <v xml:space="preserve">  +5% less energy required</v>
      </c>
      <c r="BY601" s="32" t="str">
        <f t="shared" si="832"/>
        <v>Gas pressure regulator storage withdrawal-  +5% less energy required</v>
      </c>
      <c r="BZ601" s="32">
        <f t="shared" si="798"/>
        <v>3.8110158435751651E-3</v>
      </c>
      <c r="CA601" s="32">
        <f t="shared" si="799"/>
        <v>-0.10680329001473719</v>
      </c>
    </row>
    <row r="602" spans="69:79" x14ac:dyDescent="0.25">
      <c r="BQ602" s="32">
        <f t="shared" si="780"/>
        <v>12</v>
      </c>
      <c r="BR602" s="32">
        <f t="shared" si="781"/>
        <v>38</v>
      </c>
      <c r="BS602" s="32" t="str">
        <f t="shared" ca="1" si="782"/>
        <v>FR</v>
      </c>
      <c r="BT602" s="32" t="str">
        <f t="shared" ref="BT602:BY602" si="833">BT551</f>
        <v>from 10 to 20%</v>
      </c>
      <c r="BU602" s="32" t="str">
        <f t="shared" si="833"/>
        <v>TSO</v>
      </c>
      <c r="BV602" s="32" t="str">
        <f t="shared" si="833"/>
        <v>Storage</v>
      </c>
      <c r="BW602" s="32" t="str">
        <f t="shared" si="833"/>
        <v>H2 losses by drying</v>
      </c>
      <c r="BX602" s="32" t="str">
        <f t="shared" si="833"/>
        <v xml:space="preserve">  5% of H2</v>
      </c>
      <c r="BY602" s="32" t="str">
        <f t="shared" si="833"/>
        <v>H2 losses by drying-  5% of H2</v>
      </c>
      <c r="BZ602" s="32">
        <f t="shared" si="798"/>
        <v>0.19396517277486913</v>
      </c>
      <c r="CA602" s="32">
        <f t="shared" si="799"/>
        <v>9.6982586387434573</v>
      </c>
    </row>
    <row r="603" spans="69:79" x14ac:dyDescent="0.25">
      <c r="BQ603" s="32">
        <f t="shared" si="780"/>
        <v>12</v>
      </c>
      <c r="BR603" s="32">
        <f t="shared" si="781"/>
        <v>39</v>
      </c>
      <c r="BS603" s="32" t="str">
        <f t="shared" ca="1" si="782"/>
        <v>FR</v>
      </c>
      <c r="BT603" s="32" t="str">
        <f t="shared" ref="BT603:BY603" si="834">BT552</f>
        <v>from 10 to 20%</v>
      </c>
      <c r="BU603" s="32" t="str">
        <f t="shared" si="834"/>
        <v>TSO</v>
      </c>
      <c r="BV603" s="32" t="str">
        <f t="shared" si="834"/>
        <v>Transmission</v>
      </c>
      <c r="BW603" s="32" t="str">
        <f t="shared" si="834"/>
        <v>Gas pressure regulator &gt;40 to 16bar</v>
      </c>
      <c r="BX603" s="32" t="str">
        <f t="shared" si="834"/>
        <v xml:space="preserve"> +5% less energy required</v>
      </c>
      <c r="BY603" s="32" t="str">
        <f t="shared" si="834"/>
        <v>Gas pressure regulator &gt;40 to 16bar- +5% less energy required</v>
      </c>
      <c r="BZ603" s="32">
        <f t="shared" si="798"/>
        <v>1.3005413448078169E-2</v>
      </c>
      <c r="CA603" s="32">
        <f t="shared" si="799"/>
        <v>-0.36447524787868546</v>
      </c>
    </row>
    <row r="604" spans="69:79" x14ac:dyDescent="0.25">
      <c r="BQ604" s="32">
        <f t="shared" si="780"/>
        <v>12</v>
      </c>
      <c r="BR604" s="32">
        <f t="shared" si="781"/>
        <v>40</v>
      </c>
      <c r="BS604" s="32" t="str">
        <f t="shared" ca="1" si="782"/>
        <v>FR</v>
      </c>
      <c r="BT604" s="32" t="str">
        <f t="shared" ref="BT604:BY604" si="835">BT553</f>
        <v>from 10 to 20%</v>
      </c>
      <c r="BU604" s="32" t="str">
        <f t="shared" si="835"/>
        <v>DSO</v>
      </c>
      <c r="BV604" s="32" t="str">
        <f t="shared" si="835"/>
        <v>Distribution</v>
      </c>
      <c r="BW604" s="32" t="str">
        <f t="shared" si="835"/>
        <v>Gas pressure regulator</v>
      </c>
      <c r="BX604" s="32" t="str">
        <f t="shared" si="835"/>
        <v>Exchange Gas pressure regulator - Investment</v>
      </c>
      <c r="BY604" s="32" t="str">
        <f t="shared" si="835"/>
        <v>Gas pressure regulator-Exchange Gas pressure regulator - Investment</v>
      </c>
      <c r="BZ604" s="32">
        <f t="shared" si="798"/>
        <v>15.775368016399844</v>
      </c>
      <c r="CA604" s="32">
        <f t="shared" si="799"/>
        <v>44.253456031964305</v>
      </c>
    </row>
    <row r="605" spans="69:79" x14ac:dyDescent="0.25">
      <c r="BQ605" s="32">
        <f t="shared" si="780"/>
        <v>12</v>
      </c>
      <c r="BR605" s="32">
        <f t="shared" si="781"/>
        <v>41</v>
      </c>
      <c r="BS605" s="32" t="str">
        <f t="shared" ca="1" si="782"/>
        <v>FR</v>
      </c>
      <c r="BT605" s="32" t="str">
        <f t="shared" ref="BT605:BY605" si="836">BT554</f>
        <v>from 10 to 20%</v>
      </c>
      <c r="BU605" s="32" t="str">
        <f t="shared" si="836"/>
        <v>DSO</v>
      </c>
      <c r="BV605" s="32" t="str">
        <f t="shared" si="836"/>
        <v>Distribution</v>
      </c>
      <c r="BW605" s="32" t="str">
        <f t="shared" si="836"/>
        <v>gas chromatographs (GC)</v>
      </c>
      <c r="BX605" s="32" t="str">
        <f t="shared" si="836"/>
        <v>Additional PCS Analysers for calorific value reconstruction system</v>
      </c>
      <c r="BY605" s="32" t="str">
        <f t="shared" si="836"/>
        <v>gas chromatographs (GC)-Additional PCS Analysers for calorific value reconstruction system</v>
      </c>
      <c r="BZ605" s="32">
        <f t="shared" si="798"/>
        <v>3.2133049590003901</v>
      </c>
      <c r="CA605" s="32">
        <f t="shared" si="799"/>
        <v>50.745966763252866</v>
      </c>
    </row>
    <row r="606" spans="69:79" x14ac:dyDescent="0.25">
      <c r="BQ606" s="32">
        <f t="shared" si="780"/>
        <v>12</v>
      </c>
      <c r="BR606" s="32">
        <f t="shared" si="781"/>
        <v>42</v>
      </c>
      <c r="BS606" s="32" t="str">
        <f t="shared" ca="1" si="782"/>
        <v>FR</v>
      </c>
      <c r="BT606" s="32" t="str">
        <f t="shared" ref="BT606:BY606" si="837">BT555</f>
        <v>from 10 to 20%</v>
      </c>
      <c r="BU606" s="32" t="str">
        <f t="shared" si="837"/>
        <v>DSO</v>
      </c>
      <c r="BV606" s="32" t="str">
        <f t="shared" si="837"/>
        <v>Distribution</v>
      </c>
      <c r="BW606" s="32" t="str">
        <f t="shared" si="837"/>
        <v>Chemical industry (material use), glass</v>
      </c>
      <c r="BX606" s="32" t="str">
        <f t="shared" si="837"/>
        <v>Membrane for deblending - Investment</v>
      </c>
      <c r="BY606" s="32" t="str">
        <f t="shared" si="837"/>
        <v>Chemical industry (material use), glass-Membrane for deblending - Investment</v>
      </c>
      <c r="BZ606" s="32">
        <f t="shared" si="798"/>
        <v>1.9402687957927207</v>
      </c>
      <c r="CA606" s="32">
        <f t="shared" si="799"/>
        <v>1.85162707415752</v>
      </c>
    </row>
    <row r="607" spans="69:79" x14ac:dyDescent="0.25">
      <c r="BQ607" s="32">
        <f t="shared" si="780"/>
        <v>12</v>
      </c>
      <c r="BR607" s="32">
        <f t="shared" si="781"/>
        <v>43</v>
      </c>
      <c r="BS607" s="32" t="str">
        <f t="shared" ca="1" si="782"/>
        <v>FR</v>
      </c>
      <c r="BT607" s="32" t="str">
        <f t="shared" ref="BT607:BY607" si="838">BT556</f>
        <v>from 10 to 20%</v>
      </c>
      <c r="BU607" s="32" t="str">
        <f t="shared" si="838"/>
        <v>DSO</v>
      </c>
      <c r="BV607" s="32" t="str">
        <f t="shared" si="838"/>
        <v>Distribution</v>
      </c>
      <c r="BW607" s="32" t="str">
        <f t="shared" si="838"/>
        <v>Chemical industry (material use), glass</v>
      </c>
      <c r="BX607" s="32" t="str">
        <f t="shared" si="838"/>
        <v>Membrane for deblending - H2. use</v>
      </c>
      <c r="BY607" s="32" t="str">
        <f t="shared" si="838"/>
        <v>Chemical industry (material use), glass-Membrane for deblending - H2. use</v>
      </c>
      <c r="BZ607" s="32">
        <f t="shared" si="798"/>
        <v>33.993509302288459</v>
      </c>
      <c r="CA607" s="32">
        <f t="shared" si="799"/>
        <v>37.401171603984857</v>
      </c>
    </row>
    <row r="608" spans="69:79" x14ac:dyDescent="0.25">
      <c r="BQ608" s="32">
        <f t="shared" si="780"/>
        <v>12</v>
      </c>
      <c r="BR608" s="32">
        <f t="shared" si="781"/>
        <v>44</v>
      </c>
      <c r="BS608" s="32" t="str">
        <f t="shared" ca="1" si="782"/>
        <v>FR</v>
      </c>
      <c r="BT608" s="32" t="str">
        <f t="shared" ref="BT608:BY608" si="839">BT557</f>
        <v>from 10 to 20%</v>
      </c>
      <c r="BU608" s="32" t="str">
        <f t="shared" si="839"/>
        <v>DSO</v>
      </c>
      <c r="BV608" s="32" t="str">
        <f t="shared" si="839"/>
        <v>Distribution</v>
      </c>
      <c r="BW608" s="32" t="str">
        <f t="shared" si="839"/>
        <v xml:space="preserve">Gas turbine for power generation (old stock) </v>
      </c>
      <c r="BX608" s="32" t="str">
        <f t="shared" si="839"/>
        <v>Membrane for deblending - Investment</v>
      </c>
      <c r="BY608" s="32" t="str">
        <f t="shared" si="839"/>
        <v>Gas turbine for power generation (old stock) -Membrane for deblending - Investment</v>
      </c>
      <c r="BZ608" s="32">
        <f t="shared" si="798"/>
        <v>15.401078267320464</v>
      </c>
      <c r="CA608" s="32">
        <f t="shared" si="799"/>
        <v>14.697475706884502</v>
      </c>
    </row>
    <row r="609" spans="69:79" x14ac:dyDescent="0.25">
      <c r="BQ609" s="32">
        <f t="shared" si="780"/>
        <v>12</v>
      </c>
      <c r="BR609" s="32">
        <f t="shared" si="781"/>
        <v>45</v>
      </c>
      <c r="BS609" s="32" t="str">
        <f t="shared" ca="1" si="782"/>
        <v>FR</v>
      </c>
      <c r="BT609" s="32" t="str">
        <f t="shared" ref="BT609:BY609" si="840">BT558</f>
        <v>from 10 to 20%</v>
      </c>
      <c r="BU609" s="32" t="str">
        <f t="shared" si="840"/>
        <v>DSO</v>
      </c>
      <c r="BV609" s="32" t="str">
        <f t="shared" si="840"/>
        <v>Distribution</v>
      </c>
      <c r="BW609" s="32" t="str">
        <f t="shared" si="840"/>
        <v xml:space="preserve">Gas turbine for power generation (old stock) </v>
      </c>
      <c r="BX609" s="32" t="str">
        <f t="shared" si="840"/>
        <v>Membrane for deblending - H2. use</v>
      </c>
      <c r="BY609" s="32" t="str">
        <f t="shared" si="840"/>
        <v>Gas turbine for power generation (old stock) -Membrane for deblending - H2. use</v>
      </c>
      <c r="BZ609" s="32">
        <f t="shared" si="798"/>
        <v>21.712308538684265</v>
      </c>
      <c r="CA609" s="32">
        <f t="shared" si="799"/>
        <v>23.888848025447238</v>
      </c>
    </row>
    <row r="610" spans="69:79" x14ac:dyDescent="0.25">
      <c r="BQ610" s="32">
        <f t="shared" si="780"/>
        <v>12</v>
      </c>
      <c r="BR610" s="32">
        <f t="shared" si="781"/>
        <v>46</v>
      </c>
      <c r="BS610" s="32" t="str">
        <f t="shared" ca="1" si="782"/>
        <v>FR</v>
      </c>
      <c r="BT610" s="32" t="str">
        <f t="shared" ref="BT610:BY610" si="841">BT559</f>
        <v>from 10 to 20%</v>
      </c>
      <c r="BU610" s="32" t="str">
        <f t="shared" si="841"/>
        <v>DSO</v>
      </c>
      <c r="BV610" s="32" t="str">
        <f t="shared" si="841"/>
        <v>Distribution</v>
      </c>
      <c r="BW610" s="32" t="str">
        <f t="shared" si="841"/>
        <v>Gas turbine for grid and storage</v>
      </c>
      <c r="BX610" s="32" t="str">
        <f t="shared" si="841"/>
        <v>Membrane for deblending - Investment</v>
      </c>
      <c r="BY610" s="32" t="str">
        <f t="shared" si="841"/>
        <v>Gas turbine for grid and storage-Membrane for deblending - Investment</v>
      </c>
      <c r="BZ610" s="32">
        <f t="shared" si="798"/>
        <v>2.5693819523803847</v>
      </c>
      <c r="CA610" s="32">
        <f t="shared" si="799"/>
        <v>6.6715981257407542</v>
      </c>
    </row>
    <row r="611" spans="69:79" x14ac:dyDescent="0.25">
      <c r="BQ611" s="32">
        <f t="shared" si="780"/>
        <v>12</v>
      </c>
      <c r="BR611" s="32">
        <f t="shared" si="781"/>
        <v>47</v>
      </c>
      <c r="BS611" s="32" t="str">
        <f t="shared" ca="1" si="782"/>
        <v>FR</v>
      </c>
      <c r="BT611" s="32" t="str">
        <f t="shared" ref="BT611:BY611" si="842">BT560</f>
        <v>from 10 to 20%</v>
      </c>
      <c r="BU611" s="32" t="str">
        <f t="shared" si="842"/>
        <v>DSO</v>
      </c>
      <c r="BV611" s="32" t="str">
        <f t="shared" si="842"/>
        <v>Distribution</v>
      </c>
      <c r="BW611" s="32" t="str">
        <f t="shared" si="842"/>
        <v>Gas turbine for grid and storage</v>
      </c>
      <c r="BX611" s="32" t="str">
        <f t="shared" si="842"/>
        <v>Membrane for deblending - H2. use</v>
      </c>
      <c r="BY611" s="32" t="str">
        <f t="shared" si="842"/>
        <v>Gas turbine for grid and storage-Membrane for deblending - H2. use</v>
      </c>
      <c r="BZ611" s="32">
        <f t="shared" si="798"/>
        <v>1.702552482653108</v>
      </c>
      <c r="CA611" s="32">
        <f t="shared" si="799"/>
        <v>1.8732240029190677</v>
      </c>
    </row>
    <row r="612" spans="69:79" x14ac:dyDescent="0.25">
      <c r="BQ612" s="32">
        <f t="shared" si="780"/>
        <v>12</v>
      </c>
      <c r="BR612" s="32">
        <f t="shared" si="781"/>
        <v>48</v>
      </c>
      <c r="BS612" s="32" t="str">
        <f t="shared" ca="1" si="782"/>
        <v>FR</v>
      </c>
      <c r="BT612" s="32" t="str">
        <f t="shared" ref="BT612:BY612" si="843">BT561</f>
        <v>from 10 to 20%</v>
      </c>
      <c r="BU612" s="32" t="str">
        <f t="shared" si="843"/>
        <v>DSO</v>
      </c>
      <c r="BV612" s="32" t="str">
        <f t="shared" si="843"/>
        <v>Distribution</v>
      </c>
      <c r="BW612" s="32" t="str">
        <f t="shared" si="843"/>
        <v>industrial high temperature application (&gt;500°C without glass)</v>
      </c>
      <c r="BX612" s="32" t="str">
        <f t="shared" si="843"/>
        <v xml:space="preserve">Calorific value adjustment - LPG demand </v>
      </c>
      <c r="BY612" s="32" t="str">
        <f t="shared" si="843"/>
        <v xml:space="preserve">industrial high temperature application (&gt;500°C without glass)-Calorific value adjustment - LPG demand </v>
      </c>
      <c r="BZ612" s="32">
        <f t="shared" si="798"/>
        <v>38.230016418828512</v>
      </c>
      <c r="CA612" s="32">
        <f t="shared" si="799"/>
        <v>201.49875224724065</v>
      </c>
    </row>
    <row r="613" spans="69:79" x14ac:dyDescent="0.25">
      <c r="BQ613" s="32">
        <f t="shared" si="780"/>
        <v>12</v>
      </c>
      <c r="BR613" s="32">
        <f t="shared" si="781"/>
        <v>49</v>
      </c>
      <c r="BS613" s="32" t="str">
        <f t="shared" ca="1" si="782"/>
        <v>FR</v>
      </c>
      <c r="BT613" s="32" t="str">
        <f t="shared" ref="BT613:BY613" si="844">BT562</f>
        <v>&gt;20%</v>
      </c>
      <c r="BU613" s="32" t="str">
        <f t="shared" si="844"/>
        <v>DSO</v>
      </c>
      <c r="BV613" s="32" t="str">
        <f t="shared" si="844"/>
        <v>End-use</v>
      </c>
      <c r="BW613" s="32" t="str">
        <f t="shared" si="844"/>
        <v>boilers</v>
      </c>
      <c r="BX613" s="32" t="str">
        <f t="shared" si="844"/>
        <v>new heating boilers - Investment</v>
      </c>
      <c r="BY613" s="32" t="str">
        <f t="shared" si="844"/>
        <v>boilers-new heating boilers - Investment</v>
      </c>
      <c r="BZ613" s="32">
        <f t="shared" si="798"/>
        <v>2526.1998555053583</v>
      </c>
      <c r="CA613" s="32">
        <f t="shared" si="799"/>
        <v>2608.8624125828619</v>
      </c>
    </row>
    <row r="614" spans="69:79" x14ac:dyDescent="0.25">
      <c r="BQ614" s="32">
        <f t="shared" si="780"/>
        <v>12</v>
      </c>
      <c r="BR614" s="32">
        <f t="shared" si="781"/>
        <v>50</v>
      </c>
      <c r="BS614" s="32" t="str">
        <f t="shared" ca="1" si="782"/>
        <v>FR</v>
      </c>
      <c r="BT614" s="32" t="str">
        <f t="shared" ref="BT614:BY614" si="845">BT563</f>
        <v>&gt;20%</v>
      </c>
      <c r="BU614" s="32" t="str">
        <f t="shared" si="845"/>
        <v>DSO</v>
      </c>
      <c r="BV614" s="32" t="str">
        <f t="shared" si="845"/>
        <v>…</v>
      </c>
      <c r="BW614" s="32" t="str">
        <f t="shared" si="845"/>
        <v>…</v>
      </c>
      <c r="BX614" s="32" t="str">
        <f t="shared" si="845"/>
        <v>new heating boilers - Investment</v>
      </c>
      <c r="BY614" s="32" t="str">
        <f t="shared" si="845"/>
        <v>…-new heating boilers - Investment</v>
      </c>
      <c r="BZ614" s="32">
        <f t="shared" si="798"/>
        <v>0</v>
      </c>
      <c r="CA614" s="32">
        <f t="shared" si="799"/>
        <v>0</v>
      </c>
    </row>
    <row r="615" spans="69:79" x14ac:dyDescent="0.25">
      <c r="BQ615" s="32">
        <f t="shared" si="780"/>
        <v>12</v>
      </c>
      <c r="BR615" s="32">
        <f t="shared" si="781"/>
        <v>51</v>
      </c>
      <c r="BS615" s="32" t="str">
        <f t="shared" ca="1" si="782"/>
        <v>FR</v>
      </c>
      <c r="BT615" s="32" t="str">
        <f t="shared" ref="BT615:BY615" si="846">BT564</f>
        <v>&gt;20%</v>
      </c>
      <c r="BU615" s="32" t="str">
        <f t="shared" si="846"/>
        <v>DSO</v>
      </c>
      <c r="BV615" s="32" t="str">
        <f t="shared" si="846"/>
        <v>…</v>
      </c>
      <c r="BW615" s="32" t="str">
        <f t="shared" si="846"/>
        <v>…</v>
      </c>
      <c r="BX615" s="32" t="str">
        <f t="shared" si="846"/>
        <v>new heating boilers - Investment</v>
      </c>
      <c r="BY615" s="32" t="str">
        <f t="shared" si="846"/>
        <v>…-new heating boilers - Investment</v>
      </c>
      <c r="BZ615" s="32">
        <f t="shared" si="798"/>
        <v>0</v>
      </c>
      <c r="CA615" s="32">
        <f t="shared" si="799"/>
        <v>0</v>
      </c>
    </row>
    <row r="616" spans="69:79" x14ac:dyDescent="0.25">
      <c r="BQ616" s="32">
        <f t="shared" si="780"/>
        <v>13</v>
      </c>
      <c r="BR616" s="32">
        <f t="shared" si="781"/>
        <v>1</v>
      </c>
      <c r="BS616" s="32" t="str">
        <f t="shared" ca="1" si="782"/>
        <v>HR</v>
      </c>
      <c r="BT616" s="32" t="str">
        <f t="shared" ref="BT616:BY616" si="847">BT565</f>
        <v>&lt;5%</v>
      </c>
      <c r="BU616" s="32" t="str">
        <f t="shared" si="847"/>
        <v>TSO</v>
      </c>
      <c r="BV616" s="32" t="str">
        <f t="shared" si="847"/>
        <v>Storage</v>
      </c>
      <c r="BW616" s="32" t="str">
        <f t="shared" si="847"/>
        <v>Porous storage</v>
      </c>
      <c r="BX616" s="32" t="str">
        <f t="shared" si="847"/>
        <v>Desulfurization and Drying - Investment</v>
      </c>
      <c r="BY616" s="32" t="str">
        <f t="shared" si="847"/>
        <v>Porous storage-Desulfurization and Drying - Investment</v>
      </c>
      <c r="BZ616" s="32">
        <f t="shared" si="798"/>
        <v>0.32422774869109944</v>
      </c>
      <c r="CA616" s="32">
        <f t="shared" si="799"/>
        <v>1.8951331301590544</v>
      </c>
    </row>
    <row r="617" spans="69:79" x14ac:dyDescent="0.25">
      <c r="BQ617" s="32">
        <f t="shared" si="780"/>
        <v>13</v>
      </c>
      <c r="BR617" s="32">
        <f t="shared" si="781"/>
        <v>2</v>
      </c>
      <c r="BS617" s="32" t="str">
        <f t="shared" ca="1" si="782"/>
        <v>HR</v>
      </c>
      <c r="BT617" s="32" t="str">
        <f t="shared" ref="BT617:BY617" si="848">BT566</f>
        <v>&lt;5%</v>
      </c>
      <c r="BU617" s="32" t="str">
        <f t="shared" si="848"/>
        <v>TSO</v>
      </c>
      <c r="BV617" s="32" t="str">
        <f t="shared" si="848"/>
        <v>Industrie</v>
      </c>
      <c r="BW617" s="32" t="str">
        <f t="shared" si="848"/>
        <v>50% Chemical industry (material use), glass</v>
      </c>
      <c r="BX617" s="32" t="str">
        <f t="shared" si="848"/>
        <v>Membrane for deblending - Investment</v>
      </c>
      <c r="BY617" s="32" t="str">
        <f t="shared" si="848"/>
        <v>50% Chemical industry (material use), glass-Membrane for deblending - Investment</v>
      </c>
      <c r="BZ617" s="32">
        <f t="shared" si="798"/>
        <v>0.27903111708825995</v>
      </c>
      <c r="CA617" s="32">
        <f t="shared" si="799"/>
        <v>0.25637830579057064</v>
      </c>
    </row>
    <row r="618" spans="69:79" x14ac:dyDescent="0.25">
      <c r="BQ618" s="32">
        <f t="shared" ref="BQ618:BQ681" si="849">IF(BR618=1,BQ617+1,BQ617)</f>
        <v>13</v>
      </c>
      <c r="BR618" s="32">
        <f t="shared" ref="BR618:BR681" si="850">IF(BR617=MAX($A$4:$A$54),1,BR617+1)</f>
        <v>3</v>
      </c>
      <c r="BS618" s="32" t="str">
        <f t="shared" ref="BS618:BS681" ca="1" si="851">OFFSET($AK$3,0,BQ618-1)</f>
        <v>HR</v>
      </c>
      <c r="BT618" s="32" t="str">
        <f t="shared" ref="BT618:BY618" si="852">BT567</f>
        <v>&lt;5%</v>
      </c>
      <c r="BU618" s="32" t="str">
        <f t="shared" si="852"/>
        <v>TSO</v>
      </c>
      <c r="BV618" s="32" t="str">
        <f t="shared" si="852"/>
        <v>Industrie</v>
      </c>
      <c r="BW618" s="32" t="str">
        <f t="shared" si="852"/>
        <v>50% Chemical industry (material use), glass</v>
      </c>
      <c r="BX618" s="32" t="str">
        <f t="shared" si="852"/>
        <v>Membrane for deblending - electr. demand</v>
      </c>
      <c r="BY618" s="32" t="str">
        <f t="shared" si="852"/>
        <v>50% Chemical industry (material use), glass-Membrane for deblending - electr. demand</v>
      </c>
      <c r="BZ618" s="32">
        <f t="shared" si="798"/>
        <v>2.4443125856931571</v>
      </c>
      <c r="CA618" s="32">
        <f t="shared" si="799"/>
        <v>2.3892276156653178</v>
      </c>
    </row>
    <row r="619" spans="69:79" x14ac:dyDescent="0.25">
      <c r="BQ619" s="32">
        <f t="shared" si="849"/>
        <v>13</v>
      </c>
      <c r="BR619" s="32">
        <f t="shared" si="850"/>
        <v>4</v>
      </c>
      <c r="BS619" s="32" t="str">
        <f t="shared" ca="1" si="851"/>
        <v>HR</v>
      </c>
      <c r="BT619" s="32" t="str">
        <f t="shared" ref="BT619:BY619" si="853">BT568</f>
        <v>&lt;5%</v>
      </c>
      <c r="BU619" s="32" t="str">
        <f t="shared" si="853"/>
        <v>TSO</v>
      </c>
      <c r="BV619" s="32" t="str">
        <f t="shared" si="853"/>
        <v>Industrie</v>
      </c>
      <c r="BW619" s="32" t="str">
        <f t="shared" si="853"/>
        <v>50% Chemical industry (material use), glass</v>
      </c>
      <c r="BX619" s="32" t="str">
        <f t="shared" si="853"/>
        <v>Membrane for deblending - H2. use</v>
      </c>
      <c r="BY619" s="32" t="str">
        <f t="shared" si="853"/>
        <v>50% Chemical industry (material use), glass-Membrane for deblending - H2. use</v>
      </c>
      <c r="BZ619" s="32">
        <f t="shared" si="798"/>
        <v>2.4443125856931571</v>
      </c>
      <c r="CA619" s="32">
        <f t="shared" si="799"/>
        <v>1.344670737850759</v>
      </c>
    </row>
    <row r="620" spans="69:79" x14ac:dyDescent="0.25">
      <c r="BQ620" s="32">
        <f t="shared" si="849"/>
        <v>13</v>
      </c>
      <c r="BR620" s="32">
        <f t="shared" si="850"/>
        <v>5</v>
      </c>
      <c r="BS620" s="32" t="str">
        <f t="shared" ca="1" si="851"/>
        <v>HR</v>
      </c>
      <c r="BT620" s="32" t="str">
        <f t="shared" ref="BT620:BY620" si="854">BT569</f>
        <v>&lt;5%</v>
      </c>
      <c r="BU620" s="32" t="str">
        <f t="shared" si="854"/>
        <v>DSO</v>
      </c>
      <c r="BV620" s="32" t="str">
        <f t="shared" si="854"/>
        <v>Industrie</v>
      </c>
      <c r="BW620" s="32" t="str">
        <f t="shared" si="854"/>
        <v>50% Chemical industry (material use), glass</v>
      </c>
      <c r="BX620" s="32" t="str">
        <f t="shared" si="854"/>
        <v>Membrane for deblending - Investment</v>
      </c>
      <c r="BY620" s="32" t="str">
        <f t="shared" si="854"/>
        <v>50% Chemical industry (material use), glass-Membrane for deblending - Investment</v>
      </c>
      <c r="BZ620" s="32">
        <f t="shared" si="798"/>
        <v>0.27903111708825995</v>
      </c>
      <c r="CA620" s="32">
        <f t="shared" si="799"/>
        <v>0.25637830579057064</v>
      </c>
    </row>
    <row r="621" spans="69:79" x14ac:dyDescent="0.25">
      <c r="BQ621" s="32">
        <f t="shared" si="849"/>
        <v>13</v>
      </c>
      <c r="BR621" s="32">
        <f t="shared" si="850"/>
        <v>6</v>
      </c>
      <c r="BS621" s="32" t="str">
        <f t="shared" ca="1" si="851"/>
        <v>HR</v>
      </c>
      <c r="BT621" s="32" t="str">
        <f t="shared" ref="BT621:BY621" si="855">BT570</f>
        <v>&lt;5%</v>
      </c>
      <c r="BU621" s="32" t="str">
        <f t="shared" si="855"/>
        <v>DSO</v>
      </c>
      <c r="BV621" s="32" t="str">
        <f t="shared" si="855"/>
        <v>Industrie</v>
      </c>
      <c r="BW621" s="32" t="str">
        <f t="shared" si="855"/>
        <v>50% Chemical industry (material use), glass</v>
      </c>
      <c r="BX621" s="32" t="str">
        <f t="shared" si="855"/>
        <v>Membrane for deblending - electr. demand</v>
      </c>
      <c r="BY621" s="32" t="str">
        <f t="shared" si="855"/>
        <v>50% Chemical industry (material use), glass-Membrane for deblending - electr. demand</v>
      </c>
      <c r="BZ621" s="32">
        <f t="shared" si="798"/>
        <v>2.4443125856931571</v>
      </c>
      <c r="CA621" s="32">
        <f t="shared" si="799"/>
        <v>2.3892276156653178</v>
      </c>
    </row>
    <row r="622" spans="69:79" x14ac:dyDescent="0.25">
      <c r="BQ622" s="32">
        <f t="shared" si="849"/>
        <v>13</v>
      </c>
      <c r="BR622" s="32">
        <f t="shared" si="850"/>
        <v>7</v>
      </c>
      <c r="BS622" s="32" t="str">
        <f t="shared" ca="1" si="851"/>
        <v>HR</v>
      </c>
      <c r="BT622" s="32" t="str">
        <f t="shared" ref="BT622:BY622" si="856">BT571</f>
        <v>&lt;5%</v>
      </c>
      <c r="BU622" s="32" t="str">
        <f t="shared" si="856"/>
        <v>DSO</v>
      </c>
      <c r="BV622" s="32" t="str">
        <f t="shared" si="856"/>
        <v>Industrie</v>
      </c>
      <c r="BW622" s="32" t="str">
        <f t="shared" si="856"/>
        <v>50% Chemical industry (material use), glass</v>
      </c>
      <c r="BX622" s="32" t="str">
        <f t="shared" si="856"/>
        <v>Membrane for deblending - H2. use</v>
      </c>
      <c r="BY622" s="32" t="str">
        <f t="shared" si="856"/>
        <v>50% Chemical industry (material use), glass-Membrane for deblending - H2. use</v>
      </c>
      <c r="BZ622" s="32">
        <f t="shared" si="798"/>
        <v>2.4443125856931571</v>
      </c>
      <c r="CA622" s="32">
        <f t="shared" si="799"/>
        <v>1.344670737850759</v>
      </c>
    </row>
    <row r="623" spans="69:79" x14ac:dyDescent="0.25">
      <c r="BQ623" s="32">
        <f t="shared" si="849"/>
        <v>13</v>
      </c>
      <c r="BR623" s="32">
        <f t="shared" si="850"/>
        <v>8</v>
      </c>
      <c r="BS623" s="32" t="str">
        <f t="shared" ca="1" si="851"/>
        <v>HR</v>
      </c>
      <c r="BT623" s="32" t="str">
        <f t="shared" ref="BT623:BY623" si="857">BT572</f>
        <v>from 5 to 10%</v>
      </c>
      <c r="BU623" s="32" t="str">
        <f t="shared" si="857"/>
        <v>TSO</v>
      </c>
      <c r="BV623" s="32" t="str">
        <f t="shared" si="857"/>
        <v>End-use</v>
      </c>
      <c r="BW623" s="32" t="str">
        <f t="shared" si="857"/>
        <v xml:space="preserve">Gas turbine for power generation (old stock) </v>
      </c>
      <c r="BX623" s="32" t="str">
        <f t="shared" si="857"/>
        <v>Membrane for deblending - Investment</v>
      </c>
      <c r="BY623" s="32" t="str">
        <f t="shared" si="857"/>
        <v>Gas turbine for power generation (old stock) -Membrane for deblending - Investment</v>
      </c>
      <c r="BZ623" s="32">
        <f t="shared" si="798"/>
        <v>0.84519360430115764</v>
      </c>
      <c r="CA623" s="32">
        <f t="shared" si="799"/>
        <v>1.3085775961381934</v>
      </c>
    </row>
    <row r="624" spans="69:79" x14ac:dyDescent="0.25">
      <c r="BQ624" s="32">
        <f t="shared" si="849"/>
        <v>13</v>
      </c>
      <c r="BR624" s="32">
        <f t="shared" si="850"/>
        <v>9</v>
      </c>
      <c r="BS624" s="32" t="str">
        <f t="shared" ca="1" si="851"/>
        <v>HR</v>
      </c>
      <c r="BT624" s="32" t="str">
        <f t="shared" ref="BT624:BY624" si="858">BT573</f>
        <v>from 5 to 10%</v>
      </c>
      <c r="BU624" s="32" t="str">
        <f t="shared" si="858"/>
        <v>TSO</v>
      </c>
      <c r="BV624" s="32" t="str">
        <f t="shared" si="858"/>
        <v>End-use</v>
      </c>
      <c r="BW624" s="32" t="str">
        <f t="shared" si="858"/>
        <v xml:space="preserve">Gas turbine for power generation (old stock) </v>
      </c>
      <c r="BX624" s="32" t="str">
        <f t="shared" si="858"/>
        <v>Membrane for deblending - electr. demand</v>
      </c>
      <c r="BY624" s="32" t="str">
        <f t="shared" si="858"/>
        <v>Gas turbine for power generation (old stock) -Membrane for deblending - electr. demand</v>
      </c>
      <c r="BZ624" s="32">
        <f t="shared" si="798"/>
        <v>1.718941023111644</v>
      </c>
      <c r="CA624" s="32">
        <f t="shared" si="799"/>
        <v>1.6802030092864291</v>
      </c>
    </row>
    <row r="625" spans="69:79" x14ac:dyDescent="0.25">
      <c r="BQ625" s="32">
        <f t="shared" si="849"/>
        <v>13</v>
      </c>
      <c r="BR625" s="32">
        <f t="shared" si="850"/>
        <v>10</v>
      </c>
      <c r="BS625" s="32" t="str">
        <f t="shared" ca="1" si="851"/>
        <v>HR</v>
      </c>
      <c r="BT625" s="32" t="str">
        <f t="shared" ref="BT625:BY625" si="859">BT574</f>
        <v>from 5 to 10%</v>
      </c>
      <c r="BU625" s="32" t="str">
        <f t="shared" si="859"/>
        <v>TSO</v>
      </c>
      <c r="BV625" s="32" t="str">
        <f t="shared" si="859"/>
        <v>End-use</v>
      </c>
      <c r="BW625" s="32" t="str">
        <f t="shared" si="859"/>
        <v xml:space="preserve">Gas turbine for power generation (old stock) </v>
      </c>
      <c r="BX625" s="32" t="str">
        <f t="shared" si="859"/>
        <v>Membrane for deblending - H2. use</v>
      </c>
      <c r="BY625" s="32" t="str">
        <f t="shared" si="859"/>
        <v>Gas turbine for power generation (old stock) -Membrane for deblending - H2. use</v>
      </c>
      <c r="BZ625" s="32">
        <f t="shared" si="798"/>
        <v>1.718941023111644</v>
      </c>
      <c r="CA625" s="32">
        <f t="shared" si="799"/>
        <v>1.8912554044015644</v>
      </c>
    </row>
    <row r="626" spans="69:79" x14ac:dyDescent="0.25">
      <c r="BQ626" s="32">
        <f t="shared" si="849"/>
        <v>13</v>
      </c>
      <c r="BR626" s="32">
        <f t="shared" si="850"/>
        <v>11</v>
      </c>
      <c r="BS626" s="32" t="str">
        <f t="shared" ca="1" si="851"/>
        <v>HR</v>
      </c>
      <c r="BT626" s="32" t="str">
        <f t="shared" ref="BT626:BY626" si="860">BT575</f>
        <v>from 5 to 10%</v>
      </c>
      <c r="BU626" s="32" t="str">
        <f t="shared" si="860"/>
        <v>TSO</v>
      </c>
      <c r="BV626" s="32" t="str">
        <f t="shared" si="860"/>
        <v>Transmission</v>
      </c>
      <c r="BW626" s="32" t="str">
        <f t="shared" si="860"/>
        <v>Gas turbine for gas grid  - inkl. transit</v>
      </c>
      <c r="BX626" s="32" t="str">
        <f t="shared" si="860"/>
        <v>Membrane for deblending - Investment</v>
      </c>
      <c r="BY626" s="32" t="str">
        <f t="shared" si="860"/>
        <v>Gas turbine for gas grid  - inkl. transit-Membrane for deblending - Investment</v>
      </c>
      <c r="BZ626" s="32">
        <f t="shared" si="798"/>
        <v>0.13005182497261328</v>
      </c>
      <c r="CA626" s="32">
        <f t="shared" si="799"/>
        <v>0.4938008379670798</v>
      </c>
    </row>
    <row r="627" spans="69:79" x14ac:dyDescent="0.25">
      <c r="BQ627" s="32">
        <f t="shared" si="849"/>
        <v>13</v>
      </c>
      <c r="BR627" s="32">
        <f t="shared" si="850"/>
        <v>12</v>
      </c>
      <c r="BS627" s="32" t="str">
        <f t="shared" ca="1" si="851"/>
        <v>HR</v>
      </c>
      <c r="BT627" s="32" t="str">
        <f t="shared" ref="BT627:BY627" si="861">BT576</f>
        <v>from 5 to 10%</v>
      </c>
      <c r="BU627" s="32" t="str">
        <f t="shared" si="861"/>
        <v>TSO</v>
      </c>
      <c r="BV627" s="32" t="str">
        <f t="shared" si="861"/>
        <v>Transmission</v>
      </c>
      <c r="BW627" s="32" t="str">
        <f t="shared" si="861"/>
        <v>Gas turbine for gas grid  - inkl. transit</v>
      </c>
      <c r="BX627" s="32" t="str">
        <f t="shared" si="861"/>
        <v>Membrane for deblending - electr. demand</v>
      </c>
      <c r="BY627" s="32" t="str">
        <f t="shared" si="861"/>
        <v>Gas turbine for gas grid  - inkl. transit-Membrane for deblending - electr. demand</v>
      </c>
      <c r="BZ627" s="32">
        <f t="shared" si="798"/>
        <v>7.8700356902019764E-2</v>
      </c>
      <c r="CA627" s="32">
        <f t="shared" si="799"/>
        <v>7.9898839494436297E-2</v>
      </c>
    </row>
    <row r="628" spans="69:79" x14ac:dyDescent="0.25">
      <c r="BQ628" s="32">
        <f t="shared" si="849"/>
        <v>13</v>
      </c>
      <c r="BR628" s="32">
        <f t="shared" si="850"/>
        <v>13</v>
      </c>
      <c r="BS628" s="32" t="str">
        <f t="shared" ca="1" si="851"/>
        <v>HR</v>
      </c>
      <c r="BT628" s="32" t="str">
        <f t="shared" ref="BT628:BY628" si="862">BT577</f>
        <v>from 5 to 10%</v>
      </c>
      <c r="BU628" s="32" t="str">
        <f t="shared" si="862"/>
        <v>TSO</v>
      </c>
      <c r="BV628" s="32" t="str">
        <f t="shared" si="862"/>
        <v>Transmission</v>
      </c>
      <c r="BW628" s="32" t="str">
        <f t="shared" si="862"/>
        <v>Gas turbine for gas grid  - inkl. transit</v>
      </c>
      <c r="BX628" s="32" t="str">
        <f t="shared" si="862"/>
        <v>Membrane for deblending - H2. use</v>
      </c>
      <c r="BY628" s="32" t="str">
        <f t="shared" si="862"/>
        <v>Gas turbine for gas grid  - inkl. transit-Membrane for deblending - H2. use</v>
      </c>
      <c r="BZ628" s="32">
        <f t="shared" si="798"/>
        <v>7.8700356902019764E-2</v>
      </c>
      <c r="CA628" s="32">
        <f t="shared" si="799"/>
        <v>8.6589634733273579E-2</v>
      </c>
    </row>
    <row r="629" spans="69:79" x14ac:dyDescent="0.25">
      <c r="BQ629" s="32">
        <f t="shared" si="849"/>
        <v>13</v>
      </c>
      <c r="BR629" s="32">
        <f t="shared" si="850"/>
        <v>14</v>
      </c>
      <c r="BS629" s="32" t="str">
        <f t="shared" ca="1" si="851"/>
        <v>HR</v>
      </c>
      <c r="BT629" s="32" t="str">
        <f t="shared" ref="BT629:BY629" si="863">BT578</f>
        <v>from 5 to 10%</v>
      </c>
      <c r="BU629" s="32" t="str">
        <f t="shared" si="863"/>
        <v>TSO</v>
      </c>
      <c r="BV629" s="32" t="str">
        <f t="shared" si="863"/>
        <v>Storage</v>
      </c>
      <c r="BW629" s="32" t="str">
        <f t="shared" si="863"/>
        <v>Gas turbine for storage (cavern + porous)</v>
      </c>
      <c r="BX629" s="32" t="str">
        <f t="shared" si="863"/>
        <v>Membrane for deblending - Investment</v>
      </c>
      <c r="BY629" s="32" t="str">
        <f t="shared" si="863"/>
        <v>Gas turbine for storage (cavern + porous)-Membrane for deblending - Investment</v>
      </c>
      <c r="BZ629" s="32">
        <f t="shared" si="798"/>
        <v>2.8762494050452163E-2</v>
      </c>
      <c r="CA629" s="32">
        <f t="shared" si="799"/>
        <v>0.10920987588699602</v>
      </c>
    </row>
    <row r="630" spans="69:79" x14ac:dyDescent="0.25">
      <c r="BQ630" s="32">
        <f t="shared" si="849"/>
        <v>13</v>
      </c>
      <c r="BR630" s="32">
        <f t="shared" si="850"/>
        <v>15</v>
      </c>
      <c r="BS630" s="32" t="str">
        <f t="shared" ca="1" si="851"/>
        <v>HR</v>
      </c>
      <c r="BT630" s="32" t="str">
        <f t="shared" ref="BT630:BY630" si="864">BT579</f>
        <v>from 5 to 10%</v>
      </c>
      <c r="BU630" s="32" t="str">
        <f t="shared" si="864"/>
        <v>TSO</v>
      </c>
      <c r="BV630" s="32" t="str">
        <f t="shared" si="864"/>
        <v>Storage</v>
      </c>
      <c r="BW630" s="32" t="str">
        <f t="shared" si="864"/>
        <v>Gas turbine for storage (cavern + porous)</v>
      </c>
      <c r="BX630" s="32" t="str">
        <f t="shared" si="864"/>
        <v>Membrane for deblending - electr. demand</v>
      </c>
      <c r="BY630" s="32" t="str">
        <f t="shared" si="864"/>
        <v>Gas turbine for storage (cavern + porous)-Membrane for deblending - electr. demand</v>
      </c>
      <c r="BZ630" s="32">
        <f t="shared" si="798"/>
        <v>2.4181821989528788E-2</v>
      </c>
      <c r="CA630" s="32">
        <f t="shared" si="799"/>
        <v>2.4550073085816027E-2</v>
      </c>
    </row>
    <row r="631" spans="69:79" x14ac:dyDescent="0.25">
      <c r="BQ631" s="32">
        <f t="shared" si="849"/>
        <v>13</v>
      </c>
      <c r="BR631" s="32">
        <f t="shared" si="850"/>
        <v>16</v>
      </c>
      <c r="BS631" s="32" t="str">
        <f t="shared" ca="1" si="851"/>
        <v>HR</v>
      </c>
      <c r="BT631" s="32" t="str">
        <f t="shared" ref="BT631:BY631" si="865">BT580</f>
        <v>from 5 to 10%</v>
      </c>
      <c r="BU631" s="32" t="str">
        <f t="shared" si="865"/>
        <v>TSO</v>
      </c>
      <c r="BV631" s="32" t="str">
        <f t="shared" si="865"/>
        <v>Storage</v>
      </c>
      <c r="BW631" s="32" t="str">
        <f t="shared" si="865"/>
        <v>Gas turbine for storage (cavern + porous)</v>
      </c>
      <c r="BX631" s="32" t="str">
        <f t="shared" si="865"/>
        <v>Membrane for deblending - H2. use</v>
      </c>
      <c r="BY631" s="32" t="str">
        <f t="shared" si="865"/>
        <v>Gas turbine for storage (cavern + porous)-Membrane for deblending - H2. use</v>
      </c>
      <c r="BZ631" s="32">
        <f t="shared" si="798"/>
        <v>2.4181821989528788E-2</v>
      </c>
      <c r="CA631" s="32">
        <f t="shared" si="799"/>
        <v>2.6605916614395979E-2</v>
      </c>
    </row>
    <row r="632" spans="69:79" x14ac:dyDescent="0.25">
      <c r="BQ632" s="32">
        <f t="shared" si="849"/>
        <v>13</v>
      </c>
      <c r="BR632" s="32">
        <f t="shared" si="850"/>
        <v>17</v>
      </c>
      <c r="BS632" s="32" t="str">
        <f t="shared" ca="1" si="851"/>
        <v>HR</v>
      </c>
      <c r="BT632" s="32" t="str">
        <f t="shared" ref="BT632:BY632" si="866">BT581</f>
        <v>from 5 to 10%</v>
      </c>
      <c r="BU632" s="32" t="str">
        <f t="shared" si="866"/>
        <v>TSO</v>
      </c>
      <c r="BV632" s="32" t="str">
        <f t="shared" si="866"/>
        <v>Industrie</v>
      </c>
      <c r="BW632" s="32" t="str">
        <f t="shared" si="866"/>
        <v>50% industrial high temperature application (&gt;500°C without glass)</v>
      </c>
      <c r="BX632" s="32" t="str">
        <f t="shared" si="866"/>
        <v>Calorific value adjustment - Investment</v>
      </c>
      <c r="BY632" s="32" t="str">
        <f t="shared" si="866"/>
        <v>50% industrial high temperature application (&gt;500°C without glass)-Calorific value adjustment - Investment</v>
      </c>
      <c r="BZ632" s="32">
        <f t="shared" ref="BZ632:BZ695" si="867">INDEX($I$4:$AI$54,$BR632,$BQ632)</f>
        <v>0.13653522796322307</v>
      </c>
      <c r="CA632" s="32">
        <f t="shared" ref="CA632:CA695" si="868">INDEX($AK$4:$BK$54,$BR632,$BQ632)</f>
        <v>0.74199900991868117</v>
      </c>
    </row>
    <row r="633" spans="69:79" x14ac:dyDescent="0.25">
      <c r="BQ633" s="32">
        <f t="shared" si="849"/>
        <v>13</v>
      </c>
      <c r="BR633" s="32">
        <f t="shared" si="850"/>
        <v>18</v>
      </c>
      <c r="BS633" s="32" t="str">
        <f t="shared" ca="1" si="851"/>
        <v>HR</v>
      </c>
      <c r="BT633" s="32" t="str">
        <f t="shared" ref="BT633:BY633" si="869">BT582</f>
        <v>from 5 to 10%</v>
      </c>
      <c r="BU633" s="32" t="str">
        <f t="shared" si="869"/>
        <v>TSO</v>
      </c>
      <c r="BV633" s="32" t="str">
        <f t="shared" si="869"/>
        <v>Industrie</v>
      </c>
      <c r="BW633" s="32" t="str">
        <f t="shared" si="869"/>
        <v>50% industrial high temperature application (&gt;500°C without glass)</v>
      </c>
      <c r="BX633" s="32" t="str">
        <f t="shared" si="869"/>
        <v xml:space="preserve">Calorific value adjustment - LPG demand </v>
      </c>
      <c r="BY633" s="32" t="str">
        <f t="shared" si="869"/>
        <v xml:space="preserve">50% industrial high temperature application (&gt;500°C without glass)-Calorific value adjustment - LPG demand </v>
      </c>
      <c r="BZ633" s="32">
        <f t="shared" si="867"/>
        <v>1.1960485969578341</v>
      </c>
      <c r="CA633" s="32">
        <f t="shared" si="868"/>
        <v>6.3040072301766346</v>
      </c>
    </row>
    <row r="634" spans="69:79" x14ac:dyDescent="0.25">
      <c r="BQ634" s="32">
        <f t="shared" si="849"/>
        <v>13</v>
      </c>
      <c r="BR634" s="32">
        <f t="shared" si="850"/>
        <v>19</v>
      </c>
      <c r="BS634" s="32" t="str">
        <f t="shared" ca="1" si="851"/>
        <v>HR</v>
      </c>
      <c r="BT634" s="32" t="str">
        <f t="shared" ref="BT634:BY634" si="870">BT583</f>
        <v>from 5 to 10%</v>
      </c>
      <c r="BU634" s="32" t="str">
        <f t="shared" si="870"/>
        <v>TSO</v>
      </c>
      <c r="BV634" s="32" t="str">
        <f t="shared" si="870"/>
        <v>Transmission</v>
      </c>
      <c r="BW634" s="32" t="str">
        <f t="shared" si="870"/>
        <v>Instalation of higher gas turbine capacities for compressors - inkl. transit and storage</v>
      </c>
      <c r="BX634" s="32" t="str">
        <f t="shared" si="870"/>
        <v>Investment +30% of excisting capacity</v>
      </c>
      <c r="BY634" s="32" t="str">
        <f t="shared" si="870"/>
        <v>Instalation of higher gas turbine capacities for compressors - inkl. transit and storage-Investment +30% of excisting capacity</v>
      </c>
      <c r="BZ634" s="32">
        <f t="shared" si="867"/>
        <v>1.5722617583283478E-2</v>
      </c>
      <c r="CA634" s="32">
        <f t="shared" si="868"/>
        <v>2.4061114099616168</v>
      </c>
    </row>
    <row r="635" spans="69:79" x14ac:dyDescent="0.25">
      <c r="BQ635" s="32">
        <f t="shared" si="849"/>
        <v>13</v>
      </c>
      <c r="BR635" s="32">
        <f t="shared" si="850"/>
        <v>20</v>
      </c>
      <c r="BS635" s="32" t="str">
        <f t="shared" ca="1" si="851"/>
        <v>HR</v>
      </c>
      <c r="BT635" s="32" t="str">
        <f t="shared" ref="BT635:BY635" si="871">BT584</f>
        <v>from 5 to 10%</v>
      </c>
      <c r="BU635" s="32" t="str">
        <f t="shared" si="871"/>
        <v>TSO</v>
      </c>
      <c r="BV635" s="32" t="str">
        <f t="shared" si="871"/>
        <v>Transmission</v>
      </c>
      <c r="BW635" s="32" t="str">
        <f t="shared" si="871"/>
        <v>Instalation of higher gas turbine capacities for compressors - inkl. transit and storage</v>
      </c>
      <c r="BX635" s="32" t="str">
        <f t="shared" si="871"/>
        <v>Gas demand +30% of excisting transport losses</v>
      </c>
      <c r="BY635" s="32" t="str">
        <f t="shared" si="871"/>
        <v>Instalation of higher gas turbine capacities for compressors - inkl. transit and storage-Gas demand +30% of excisting transport losses</v>
      </c>
      <c r="BZ635" s="32">
        <f t="shared" si="867"/>
        <v>3.0864653667464565E-2</v>
      </c>
      <c r="CA635" s="32">
        <f t="shared" si="868"/>
        <v>0.86497844463385887</v>
      </c>
    </row>
    <row r="636" spans="69:79" x14ac:dyDescent="0.25">
      <c r="BQ636" s="32">
        <f t="shared" si="849"/>
        <v>13</v>
      </c>
      <c r="BR636" s="32">
        <f t="shared" si="850"/>
        <v>21</v>
      </c>
      <c r="BS636" s="32" t="str">
        <f t="shared" ca="1" si="851"/>
        <v>HR</v>
      </c>
      <c r="BT636" s="32" t="str">
        <f t="shared" ref="BT636:BY636" si="872">BT585</f>
        <v>from 5 to 10%</v>
      </c>
      <c r="BU636" s="32" t="str">
        <f t="shared" si="872"/>
        <v>TSO</v>
      </c>
      <c r="BV636" s="32" t="str">
        <f t="shared" si="872"/>
        <v>Storage</v>
      </c>
      <c r="BW636" s="32" t="str">
        <f t="shared" si="872"/>
        <v>Gas pressure regulator storage withdrawal</v>
      </c>
      <c r="BX636" s="32" t="str">
        <f t="shared" si="872"/>
        <v xml:space="preserve">  +3% less energy required</v>
      </c>
      <c r="BY636" s="32" t="str">
        <f t="shared" si="872"/>
        <v>Gas pressure regulator storage withdrawal-  +3% less energy required</v>
      </c>
      <c r="BZ636" s="32">
        <f t="shared" si="867"/>
        <v>1.0690266565536492E-4</v>
      </c>
      <c r="CA636" s="32">
        <f t="shared" si="868"/>
        <v>-2.9959351710874714E-3</v>
      </c>
    </row>
    <row r="637" spans="69:79" x14ac:dyDescent="0.25">
      <c r="BQ637" s="32">
        <f t="shared" si="849"/>
        <v>13</v>
      </c>
      <c r="BR637" s="32">
        <f t="shared" si="850"/>
        <v>22</v>
      </c>
      <c r="BS637" s="32" t="str">
        <f t="shared" ca="1" si="851"/>
        <v>HR</v>
      </c>
      <c r="BT637" s="32" t="str">
        <f t="shared" ref="BT637:BY637" si="873">BT586</f>
        <v>from 5 to 10%</v>
      </c>
      <c r="BU637" s="32" t="str">
        <f t="shared" si="873"/>
        <v>TSO</v>
      </c>
      <c r="BV637" s="32" t="str">
        <f t="shared" si="873"/>
        <v>Storage</v>
      </c>
      <c r="BW637" s="32" t="str">
        <f t="shared" si="873"/>
        <v>H2 losses by drying</v>
      </c>
      <c r="BX637" s="32" t="str">
        <f t="shared" si="873"/>
        <v xml:space="preserve">  5% of H2</v>
      </c>
      <c r="BY637" s="32" t="str">
        <f t="shared" si="873"/>
        <v>H2 losses by drying-  5% of H2</v>
      </c>
      <c r="BZ637" s="32">
        <f t="shared" si="867"/>
        <v>9.0681832460732976E-3</v>
      </c>
      <c r="CA637" s="32">
        <f t="shared" si="868"/>
        <v>0.4534091623036649</v>
      </c>
    </row>
    <row r="638" spans="69:79" x14ac:dyDescent="0.25">
      <c r="BQ638" s="32">
        <f t="shared" si="849"/>
        <v>13</v>
      </c>
      <c r="BR638" s="32">
        <f t="shared" si="850"/>
        <v>23</v>
      </c>
      <c r="BS638" s="32" t="str">
        <f t="shared" ca="1" si="851"/>
        <v>HR</v>
      </c>
      <c r="BT638" s="32" t="str">
        <f t="shared" ref="BT638:BY638" si="874">BT587</f>
        <v>from 5 to 10%</v>
      </c>
      <c r="BU638" s="32" t="str">
        <f t="shared" si="874"/>
        <v>TSO</v>
      </c>
      <c r="BV638" s="32" t="str">
        <f t="shared" si="874"/>
        <v>Transmission</v>
      </c>
      <c r="BW638" s="32" t="str">
        <f t="shared" si="874"/>
        <v>Gas pressure regulator &gt;40 to 16bar</v>
      </c>
      <c r="BX638" s="32" t="str">
        <f t="shared" si="874"/>
        <v xml:space="preserve">  +3% less energy required</v>
      </c>
      <c r="BY638" s="32" t="str">
        <f t="shared" si="874"/>
        <v>Gas pressure regulator &gt;40 to 16bar-  +3% less energy required</v>
      </c>
      <c r="BZ638" s="32">
        <f t="shared" si="867"/>
        <v>6.2539720464490018E-4</v>
      </c>
      <c r="CA638" s="32">
        <f t="shared" si="868"/>
        <v>-1.7526686259964331E-2</v>
      </c>
    </row>
    <row r="639" spans="69:79" x14ac:dyDescent="0.25">
      <c r="BQ639" s="32">
        <f t="shared" si="849"/>
        <v>13</v>
      </c>
      <c r="BR639" s="32">
        <f t="shared" si="850"/>
        <v>24</v>
      </c>
      <c r="BS639" s="32" t="str">
        <f t="shared" ca="1" si="851"/>
        <v>HR</v>
      </c>
      <c r="BT639" s="32" t="str">
        <f t="shared" ref="BT639:BY639" si="875">BT588</f>
        <v>from 5 to 10%</v>
      </c>
      <c r="BU639" s="32" t="str">
        <f t="shared" si="875"/>
        <v>DSO</v>
      </c>
      <c r="BV639" s="32" t="str">
        <f t="shared" si="875"/>
        <v>Industrie</v>
      </c>
      <c r="BW639" s="32" t="str">
        <f t="shared" si="875"/>
        <v>50% industrial high temperature application (&gt;500°C without glass)</v>
      </c>
      <c r="BX639" s="32" t="str">
        <f t="shared" si="875"/>
        <v>Calorific value adjustment - Investment</v>
      </c>
      <c r="BY639" s="32" t="str">
        <f t="shared" si="875"/>
        <v>50% industrial high temperature application (&gt;500°C without glass)-Calorific value adjustment - Investment</v>
      </c>
      <c r="BZ639" s="32">
        <f t="shared" si="867"/>
        <v>0.13653522796322307</v>
      </c>
      <c r="CA639" s="32">
        <f t="shared" si="868"/>
        <v>0.74199900991868117</v>
      </c>
    </row>
    <row r="640" spans="69:79" x14ac:dyDescent="0.25">
      <c r="BQ640" s="32">
        <f t="shared" si="849"/>
        <v>13</v>
      </c>
      <c r="BR640" s="32">
        <f t="shared" si="850"/>
        <v>25</v>
      </c>
      <c r="BS640" s="32" t="str">
        <f t="shared" ca="1" si="851"/>
        <v>HR</v>
      </c>
      <c r="BT640" s="32" t="str">
        <f t="shared" ref="BT640:BY640" si="876">BT589</f>
        <v>from 5 to 10%</v>
      </c>
      <c r="BU640" s="32" t="str">
        <f t="shared" si="876"/>
        <v>DSO</v>
      </c>
      <c r="BV640" s="32" t="str">
        <f t="shared" si="876"/>
        <v>Industrie</v>
      </c>
      <c r="BW640" s="32" t="str">
        <f t="shared" si="876"/>
        <v>50% industrial high temperature application (&gt;500°C without glass)</v>
      </c>
      <c r="BX640" s="32" t="str">
        <f t="shared" si="876"/>
        <v xml:space="preserve">Calorific value adjustment - LPG demand </v>
      </c>
      <c r="BY640" s="32" t="str">
        <f t="shared" si="876"/>
        <v xml:space="preserve">50% industrial high temperature application (&gt;500°C without glass)-Calorific value adjustment - LPG demand </v>
      </c>
      <c r="BZ640" s="32">
        <f t="shared" si="867"/>
        <v>1.1960485969578341</v>
      </c>
      <c r="CA640" s="32">
        <f t="shared" si="868"/>
        <v>6.3040072301766346</v>
      </c>
    </row>
    <row r="641" spans="69:79" x14ac:dyDescent="0.25">
      <c r="BQ641" s="32">
        <f t="shared" si="849"/>
        <v>13</v>
      </c>
      <c r="BR641" s="32">
        <f t="shared" si="850"/>
        <v>26</v>
      </c>
      <c r="BS641" s="32" t="str">
        <f t="shared" ca="1" si="851"/>
        <v>HR</v>
      </c>
      <c r="BT641" s="32" t="str">
        <f t="shared" ref="BT641:BY641" si="877">BT590</f>
        <v>from 5 to 10%</v>
      </c>
      <c r="BU641" s="32" t="str">
        <f t="shared" si="877"/>
        <v>TSO</v>
      </c>
      <c r="BV641" s="32" t="str">
        <f t="shared" si="877"/>
        <v>Transmission</v>
      </c>
      <c r="BW641" s="32" t="str">
        <f t="shared" si="877"/>
        <v>gas chromatographs (GC)</v>
      </c>
      <c r="BX641" s="32" t="str">
        <f t="shared" si="877"/>
        <v>Adaptation - Exchange helium</v>
      </c>
      <c r="BY641" s="32" t="str">
        <f t="shared" si="877"/>
        <v>gas chromatographs (GC)-Adaptation - Exchange helium</v>
      </c>
      <c r="BZ641" s="32">
        <f t="shared" si="867"/>
        <v>4.0220129870129864E-2</v>
      </c>
      <c r="CA641" s="32">
        <f t="shared" si="868"/>
        <v>0.31758725045478575</v>
      </c>
    </row>
    <row r="642" spans="69:79" x14ac:dyDescent="0.25">
      <c r="BQ642" s="32">
        <f t="shared" si="849"/>
        <v>13</v>
      </c>
      <c r="BR642" s="32">
        <f t="shared" si="850"/>
        <v>27</v>
      </c>
      <c r="BS642" s="32" t="str">
        <f t="shared" ca="1" si="851"/>
        <v>HR</v>
      </c>
      <c r="BT642" s="32" t="str">
        <f t="shared" ref="BT642:BY642" si="878">BT591</f>
        <v>from 5 to 10%</v>
      </c>
      <c r="BU642" s="32" t="str">
        <f t="shared" si="878"/>
        <v>DSO</v>
      </c>
      <c r="BV642" s="32" t="str">
        <f t="shared" si="878"/>
        <v>Industrie</v>
      </c>
      <c r="BW642" s="32" t="str">
        <f t="shared" si="878"/>
        <v>Chemical industry (material use), glass</v>
      </c>
      <c r="BX642" s="32" t="str">
        <f t="shared" si="878"/>
        <v>Membrane for deblending - Investment</v>
      </c>
      <c r="BY642" s="32" t="str">
        <f t="shared" si="878"/>
        <v>Chemical industry (material use), glass-Membrane for deblending - Investment</v>
      </c>
      <c r="BZ642" s="32">
        <f t="shared" si="867"/>
        <v>0.5580622341765199</v>
      </c>
      <c r="CA642" s="32">
        <f t="shared" si="868"/>
        <v>0.35126759917709877</v>
      </c>
    </row>
    <row r="643" spans="69:79" x14ac:dyDescent="0.25">
      <c r="BQ643" s="32">
        <f t="shared" si="849"/>
        <v>13</v>
      </c>
      <c r="BR643" s="32">
        <f t="shared" si="850"/>
        <v>28</v>
      </c>
      <c r="BS643" s="32" t="str">
        <f t="shared" ca="1" si="851"/>
        <v>HR</v>
      </c>
      <c r="BT643" s="32" t="str">
        <f t="shared" ref="BT643:BY643" si="879">BT592</f>
        <v>from 5 to 10%</v>
      </c>
      <c r="BU643" s="32" t="str">
        <f t="shared" si="879"/>
        <v>DSO</v>
      </c>
      <c r="BV643" s="32" t="str">
        <f t="shared" si="879"/>
        <v>Industrie</v>
      </c>
      <c r="BW643" s="32" t="str">
        <f t="shared" si="879"/>
        <v>Chemical industry (material use), glass</v>
      </c>
      <c r="BX643" s="32" t="str">
        <f t="shared" si="879"/>
        <v>Membrane for deblending - H2. use</v>
      </c>
      <c r="BY643" s="32" t="str">
        <f t="shared" si="879"/>
        <v>Chemical industry (material use), glass-Membrane for deblending - H2. use</v>
      </c>
      <c r="BZ643" s="32">
        <f t="shared" si="867"/>
        <v>4.8886251713863142</v>
      </c>
      <c r="CA643" s="32">
        <f t="shared" si="868"/>
        <v>2.6893414757015179</v>
      </c>
    </row>
    <row r="644" spans="69:79" x14ac:dyDescent="0.25">
      <c r="BQ644" s="32">
        <f t="shared" si="849"/>
        <v>13</v>
      </c>
      <c r="BR644" s="32">
        <f t="shared" si="850"/>
        <v>29</v>
      </c>
      <c r="BS644" s="32" t="str">
        <f t="shared" ca="1" si="851"/>
        <v>HR</v>
      </c>
      <c r="BT644" s="32" t="str">
        <f t="shared" ref="BT644:BY644" si="880">BT593</f>
        <v>from 10 to 20%</v>
      </c>
      <c r="BU644" s="32" t="str">
        <f t="shared" si="880"/>
        <v>TSO</v>
      </c>
      <c r="BV644" s="32" t="str">
        <f t="shared" si="880"/>
        <v>Transmission</v>
      </c>
      <c r="BW644" s="32" t="str">
        <f t="shared" si="880"/>
        <v>compresor gas grid</v>
      </c>
      <c r="BX644" s="32" t="str">
        <f t="shared" si="880"/>
        <v>Component exchange - 50% Investment</v>
      </c>
      <c r="BY644" s="32" t="str">
        <f t="shared" si="880"/>
        <v>compresor gas grid-Component exchange - 50% Investment</v>
      </c>
      <c r="BZ644" s="32">
        <f t="shared" si="867"/>
        <v>4.2917102240962381E-2</v>
      </c>
      <c r="CA644" s="32">
        <f t="shared" si="868"/>
        <v>3.8729503409518617</v>
      </c>
    </row>
    <row r="645" spans="69:79" x14ac:dyDescent="0.25">
      <c r="BQ645" s="32">
        <f t="shared" si="849"/>
        <v>13</v>
      </c>
      <c r="BR645" s="32">
        <f t="shared" si="850"/>
        <v>30</v>
      </c>
      <c r="BS645" s="32" t="str">
        <f t="shared" ca="1" si="851"/>
        <v>HR</v>
      </c>
      <c r="BT645" s="32" t="str">
        <f t="shared" ref="BT645:BY645" si="881">BT594</f>
        <v>from 10 to 20%</v>
      </c>
      <c r="BU645" s="32" t="str">
        <f t="shared" si="881"/>
        <v>TSO</v>
      </c>
      <c r="BV645" s="32" t="str">
        <f t="shared" si="881"/>
        <v>Storage</v>
      </c>
      <c r="BW645" s="32" t="str">
        <f t="shared" si="881"/>
        <v>compresor storage (cavern + porous)</v>
      </c>
      <c r="BX645" s="32" t="str">
        <f t="shared" si="881"/>
        <v>Component exchange - 50% Investment</v>
      </c>
      <c r="BY645" s="32" t="str">
        <f t="shared" si="881"/>
        <v>compresor storage (cavern + porous)-Component exchange - 50% Investment</v>
      </c>
      <c r="BZ645" s="32">
        <f t="shared" si="867"/>
        <v>9.4916230366492143E-3</v>
      </c>
      <c r="CA645" s="32">
        <f t="shared" si="868"/>
        <v>0.85654861946599103</v>
      </c>
    </row>
    <row r="646" spans="69:79" x14ac:dyDescent="0.25">
      <c r="BQ646" s="32">
        <f t="shared" si="849"/>
        <v>13</v>
      </c>
      <c r="BR646" s="32">
        <f t="shared" si="850"/>
        <v>31</v>
      </c>
      <c r="BS646" s="32" t="str">
        <f t="shared" ca="1" si="851"/>
        <v>HR</v>
      </c>
      <c r="BT646" s="32" t="str">
        <f t="shared" ref="BT646:BY646" si="882">BT595</f>
        <v>from 10 to 20%</v>
      </c>
      <c r="BU646" s="32" t="str">
        <f t="shared" si="882"/>
        <v>TSO</v>
      </c>
      <c r="BV646" s="32" t="str">
        <f t="shared" si="882"/>
        <v>Transmission</v>
      </c>
      <c r="BW646" s="32" t="str">
        <f t="shared" si="882"/>
        <v>Instalation of higher gas turbine capacities for compressors - inkl. transit and storage</v>
      </c>
      <c r="BX646" s="32" t="str">
        <f t="shared" si="882"/>
        <v>Investment +40% of excisting capacity</v>
      </c>
      <c r="BY646" s="32" t="str">
        <f t="shared" si="882"/>
        <v>Instalation of higher gas turbine capacities for compressors - inkl. transit and storage-Investment +40% of excisting capacity</v>
      </c>
      <c r="BZ646" s="32">
        <f t="shared" si="867"/>
        <v>2.0963490111044637E-2</v>
      </c>
      <c r="CA646" s="32">
        <f t="shared" si="868"/>
        <v>3.2081485466154884</v>
      </c>
    </row>
    <row r="647" spans="69:79" x14ac:dyDescent="0.25">
      <c r="BQ647" s="32">
        <f t="shared" si="849"/>
        <v>13</v>
      </c>
      <c r="BR647" s="32">
        <f t="shared" si="850"/>
        <v>32</v>
      </c>
      <c r="BS647" s="32" t="str">
        <f t="shared" ca="1" si="851"/>
        <v>HR</v>
      </c>
      <c r="BT647" s="32" t="str">
        <f t="shared" ref="BT647:BY647" si="883">BT596</f>
        <v>from 10 to 20%</v>
      </c>
      <c r="BU647" s="32" t="str">
        <f t="shared" si="883"/>
        <v>TSO</v>
      </c>
      <c r="BV647" s="32" t="str">
        <f t="shared" si="883"/>
        <v>Transmission</v>
      </c>
      <c r="BW647" s="32" t="str">
        <f t="shared" si="883"/>
        <v>Instalation of higher gas turbine capacities for compressors - inkl. transit and storage</v>
      </c>
      <c r="BX647" s="32" t="str">
        <f t="shared" si="883"/>
        <v>Gas demand +40% of excisting transport losses</v>
      </c>
      <c r="BY647" s="32" t="str">
        <f t="shared" si="883"/>
        <v>Instalation of higher gas turbine capacities for compressors - inkl. transit and storage-Gas demand +40% of excisting transport losses</v>
      </c>
      <c r="BZ647" s="32">
        <f t="shared" si="867"/>
        <v>4.1152871556619425E-2</v>
      </c>
      <c r="CA647" s="32">
        <f t="shared" si="868"/>
        <v>1.1533045928451453</v>
      </c>
    </row>
    <row r="648" spans="69:79" x14ac:dyDescent="0.25">
      <c r="BQ648" s="32">
        <f t="shared" si="849"/>
        <v>13</v>
      </c>
      <c r="BR648" s="32">
        <f t="shared" si="850"/>
        <v>33</v>
      </c>
      <c r="BS648" s="32" t="str">
        <f t="shared" ca="1" si="851"/>
        <v>HR</v>
      </c>
      <c r="BT648" s="32" t="str">
        <f t="shared" ref="BT648:BY648" si="884">BT597</f>
        <v>from 10 to 20%</v>
      </c>
      <c r="BU648" s="32" t="str">
        <f t="shared" si="884"/>
        <v>TSO</v>
      </c>
      <c r="BV648" s="32" t="str">
        <f t="shared" si="884"/>
        <v>Transmission</v>
      </c>
      <c r="BW648" s="32" t="str">
        <f t="shared" si="884"/>
        <v>gas chromatographs (GC)</v>
      </c>
      <c r="BX648" s="32" t="str">
        <f t="shared" si="884"/>
        <v>Adaptation - Exchange helium</v>
      </c>
      <c r="BY648" s="32" t="str">
        <f t="shared" si="884"/>
        <v>gas chromatographs (GC)-Adaptation - Exchange helium</v>
      </c>
      <c r="BZ648" s="32">
        <f t="shared" si="867"/>
        <v>4.0220129870129864E-2</v>
      </c>
      <c r="CA648" s="32">
        <f t="shared" si="868"/>
        <v>0</v>
      </c>
    </row>
    <row r="649" spans="69:79" x14ac:dyDescent="0.25">
      <c r="BQ649" s="32">
        <f t="shared" si="849"/>
        <v>13</v>
      </c>
      <c r="BR649" s="32">
        <f t="shared" si="850"/>
        <v>34</v>
      </c>
      <c r="BS649" s="32" t="str">
        <f t="shared" ca="1" si="851"/>
        <v>HR</v>
      </c>
      <c r="BT649" s="32" t="str">
        <f t="shared" ref="BT649:BY649" si="885">BT598</f>
        <v>from 10 to 20%</v>
      </c>
      <c r="BU649" s="32" t="str">
        <f t="shared" si="885"/>
        <v>DSO</v>
      </c>
      <c r="BV649" s="32" t="str">
        <f t="shared" si="885"/>
        <v>End-use</v>
      </c>
      <c r="BW649" s="32" t="str">
        <f t="shared" si="885"/>
        <v>CHP for power generation</v>
      </c>
      <c r="BX649" s="32" t="str">
        <f t="shared" si="885"/>
        <v>Membrane for deblending - Investment</v>
      </c>
      <c r="BY649" s="32" t="str">
        <f t="shared" si="885"/>
        <v>CHP for power generation-Membrane for deblending - Investment</v>
      </c>
      <c r="BZ649" s="32">
        <f t="shared" si="867"/>
        <v>0.58362077198244744</v>
      </c>
      <c r="CA649" s="32">
        <f t="shared" si="868"/>
        <v>1.4605533105219299</v>
      </c>
    </row>
    <row r="650" spans="69:79" x14ac:dyDescent="0.25">
      <c r="BQ650" s="32">
        <f t="shared" si="849"/>
        <v>13</v>
      </c>
      <c r="BR650" s="32">
        <f t="shared" si="850"/>
        <v>35</v>
      </c>
      <c r="BS650" s="32" t="str">
        <f t="shared" ca="1" si="851"/>
        <v>HR</v>
      </c>
      <c r="BT650" s="32" t="str">
        <f t="shared" ref="BT650:BY650" si="886">BT599</f>
        <v>from 10 to 20%</v>
      </c>
      <c r="BU650" s="32" t="str">
        <f t="shared" si="886"/>
        <v>DSO</v>
      </c>
      <c r="BV650" s="32" t="str">
        <f t="shared" si="886"/>
        <v>End-use</v>
      </c>
      <c r="BW650" s="32" t="str">
        <f t="shared" si="886"/>
        <v>CHP for power generation</v>
      </c>
      <c r="BX650" s="32" t="str">
        <f t="shared" si="886"/>
        <v>Membrane for deblending - electr. demand</v>
      </c>
      <c r="BY650" s="32" t="str">
        <f t="shared" si="886"/>
        <v>CHP for power generation-Membrane for deblending - electr. demand</v>
      </c>
      <c r="BZ650" s="32">
        <f t="shared" si="867"/>
        <v>1.0255929919313373</v>
      </c>
      <c r="CA650" s="32">
        <f t="shared" si="868"/>
        <v>1.0024802527702457</v>
      </c>
    </row>
    <row r="651" spans="69:79" x14ac:dyDescent="0.25">
      <c r="BQ651" s="32">
        <f t="shared" si="849"/>
        <v>13</v>
      </c>
      <c r="BR651" s="32">
        <f t="shared" si="850"/>
        <v>36</v>
      </c>
      <c r="BS651" s="32" t="str">
        <f t="shared" ca="1" si="851"/>
        <v>HR</v>
      </c>
      <c r="BT651" s="32" t="str">
        <f t="shared" ref="BT651:BY651" si="887">BT600</f>
        <v>from 10 to 20%</v>
      </c>
      <c r="BU651" s="32" t="str">
        <f t="shared" si="887"/>
        <v>DSO</v>
      </c>
      <c r="BV651" s="32" t="str">
        <f t="shared" si="887"/>
        <v>End-use</v>
      </c>
      <c r="BW651" s="32" t="str">
        <f t="shared" si="887"/>
        <v>CHP for power generation</v>
      </c>
      <c r="BX651" s="32" t="str">
        <f t="shared" si="887"/>
        <v>Membrane for deblending - H2. use</v>
      </c>
      <c r="BY651" s="32" t="str">
        <f t="shared" si="887"/>
        <v>CHP for power generation-Membrane for deblending - H2. use</v>
      </c>
      <c r="BZ651" s="32">
        <f t="shared" si="867"/>
        <v>1.0255929919313373</v>
      </c>
      <c r="CA651" s="32">
        <f t="shared" si="868"/>
        <v>2.2568060947144346</v>
      </c>
    </row>
    <row r="652" spans="69:79" x14ac:dyDescent="0.25">
      <c r="BQ652" s="32">
        <f t="shared" si="849"/>
        <v>13</v>
      </c>
      <c r="BR652" s="32">
        <f t="shared" si="850"/>
        <v>37</v>
      </c>
      <c r="BS652" s="32" t="str">
        <f t="shared" ca="1" si="851"/>
        <v>HR</v>
      </c>
      <c r="BT652" s="32" t="str">
        <f t="shared" ref="BT652:BY652" si="888">BT601</f>
        <v>from 10 to 20%</v>
      </c>
      <c r="BU652" s="32" t="str">
        <f t="shared" si="888"/>
        <v>TSO</v>
      </c>
      <c r="BV652" s="32" t="str">
        <f t="shared" si="888"/>
        <v>Storage</v>
      </c>
      <c r="BW652" s="32" t="str">
        <f t="shared" si="888"/>
        <v>Gas pressure regulator storage withdrawal</v>
      </c>
      <c r="BX652" s="32" t="str">
        <f t="shared" si="888"/>
        <v xml:space="preserve">  +5% less energy required</v>
      </c>
      <c r="BY652" s="32" t="str">
        <f t="shared" si="888"/>
        <v>Gas pressure regulator storage withdrawal-  +5% less energy required</v>
      </c>
      <c r="BZ652" s="32">
        <f t="shared" si="867"/>
        <v>1.7817110942560822E-4</v>
      </c>
      <c r="CA652" s="32">
        <f t="shared" si="868"/>
        <v>-4.9932252851457859E-3</v>
      </c>
    </row>
    <row r="653" spans="69:79" x14ac:dyDescent="0.25">
      <c r="BQ653" s="32">
        <f t="shared" si="849"/>
        <v>13</v>
      </c>
      <c r="BR653" s="32">
        <f t="shared" si="850"/>
        <v>38</v>
      </c>
      <c r="BS653" s="32" t="str">
        <f t="shared" ca="1" si="851"/>
        <v>HR</v>
      </c>
      <c r="BT653" s="32" t="str">
        <f t="shared" ref="BT653:BY653" si="889">BT602</f>
        <v>from 10 to 20%</v>
      </c>
      <c r="BU653" s="32" t="str">
        <f t="shared" si="889"/>
        <v>TSO</v>
      </c>
      <c r="BV653" s="32" t="str">
        <f t="shared" si="889"/>
        <v>Storage</v>
      </c>
      <c r="BW653" s="32" t="str">
        <f t="shared" si="889"/>
        <v>H2 losses by drying</v>
      </c>
      <c r="BX653" s="32" t="str">
        <f t="shared" si="889"/>
        <v xml:space="preserve">  5% of H2</v>
      </c>
      <c r="BY653" s="32" t="str">
        <f t="shared" si="889"/>
        <v>H2 losses by drying-  5% of H2</v>
      </c>
      <c r="BZ653" s="32">
        <f t="shared" si="867"/>
        <v>9.0681832460732976E-3</v>
      </c>
      <c r="CA653" s="32">
        <f t="shared" si="868"/>
        <v>0.4534091623036649</v>
      </c>
    </row>
    <row r="654" spans="69:79" x14ac:dyDescent="0.25">
      <c r="BQ654" s="32">
        <f t="shared" si="849"/>
        <v>13</v>
      </c>
      <c r="BR654" s="32">
        <f t="shared" si="850"/>
        <v>39</v>
      </c>
      <c r="BS654" s="32" t="str">
        <f t="shared" ca="1" si="851"/>
        <v>HR</v>
      </c>
      <c r="BT654" s="32" t="str">
        <f t="shared" ref="BT654:BY654" si="890">BT603</f>
        <v>from 10 to 20%</v>
      </c>
      <c r="BU654" s="32" t="str">
        <f t="shared" si="890"/>
        <v>TSO</v>
      </c>
      <c r="BV654" s="32" t="str">
        <f t="shared" si="890"/>
        <v>Transmission</v>
      </c>
      <c r="BW654" s="32" t="str">
        <f t="shared" si="890"/>
        <v>Gas pressure regulator &gt;40 to 16bar</v>
      </c>
      <c r="BX654" s="32" t="str">
        <f t="shared" si="890"/>
        <v xml:space="preserve"> +5% less energy required</v>
      </c>
      <c r="BY654" s="32" t="str">
        <f t="shared" si="890"/>
        <v>Gas pressure regulator &gt;40 to 16bar- +5% less energy required</v>
      </c>
      <c r="BZ654" s="32">
        <f t="shared" si="867"/>
        <v>1.042328674408167E-3</v>
      </c>
      <c r="CA654" s="32">
        <f t="shared" si="868"/>
        <v>-2.9211143766607221E-2</v>
      </c>
    </row>
    <row r="655" spans="69:79" x14ac:dyDescent="0.25">
      <c r="BQ655" s="32">
        <f t="shared" si="849"/>
        <v>13</v>
      </c>
      <c r="BR655" s="32">
        <f t="shared" si="850"/>
        <v>40</v>
      </c>
      <c r="BS655" s="32" t="str">
        <f t="shared" ca="1" si="851"/>
        <v>HR</v>
      </c>
      <c r="BT655" s="32" t="str">
        <f t="shared" ref="BT655:BY655" si="891">BT604</f>
        <v>from 10 to 20%</v>
      </c>
      <c r="BU655" s="32" t="str">
        <f t="shared" si="891"/>
        <v>DSO</v>
      </c>
      <c r="BV655" s="32" t="str">
        <f t="shared" si="891"/>
        <v>Distribution</v>
      </c>
      <c r="BW655" s="32" t="str">
        <f t="shared" si="891"/>
        <v>Gas pressure regulator</v>
      </c>
      <c r="BX655" s="32" t="str">
        <f t="shared" si="891"/>
        <v>Exchange Gas pressure regulator - Investment</v>
      </c>
      <c r="BY655" s="32" t="str">
        <f t="shared" si="891"/>
        <v>Gas pressure regulator-Exchange Gas pressure regulator - Investment</v>
      </c>
      <c r="BZ655" s="32">
        <f t="shared" si="867"/>
        <v>1.5285398984771572</v>
      </c>
      <c r="CA655" s="32">
        <f t="shared" si="868"/>
        <v>4.2878982677324036</v>
      </c>
    </row>
    <row r="656" spans="69:79" x14ac:dyDescent="0.25">
      <c r="BQ656" s="32">
        <f t="shared" si="849"/>
        <v>13</v>
      </c>
      <c r="BR656" s="32">
        <f t="shared" si="850"/>
        <v>41</v>
      </c>
      <c r="BS656" s="32" t="str">
        <f t="shared" ca="1" si="851"/>
        <v>HR</v>
      </c>
      <c r="BT656" s="32" t="str">
        <f t="shared" ref="BT656:BY656" si="892">BT605</f>
        <v>from 10 to 20%</v>
      </c>
      <c r="BU656" s="32" t="str">
        <f t="shared" si="892"/>
        <v>DSO</v>
      </c>
      <c r="BV656" s="32" t="str">
        <f t="shared" si="892"/>
        <v>Distribution</v>
      </c>
      <c r="BW656" s="32" t="str">
        <f t="shared" si="892"/>
        <v>gas chromatographs (GC)</v>
      </c>
      <c r="BX656" s="32" t="str">
        <f t="shared" si="892"/>
        <v>Additional PCS Analysers for calorific value reconstruction system</v>
      </c>
      <c r="BY656" s="32" t="str">
        <f t="shared" si="892"/>
        <v>gas chromatographs (GC)-Additional PCS Analysers for calorific value reconstruction system</v>
      </c>
      <c r="BZ656" s="32">
        <f t="shared" si="867"/>
        <v>0.31135025380710657</v>
      </c>
      <c r="CA656" s="32">
        <f t="shared" si="868"/>
        <v>4.9169841745555454</v>
      </c>
    </row>
    <row r="657" spans="69:79" x14ac:dyDescent="0.25">
      <c r="BQ657" s="32">
        <f t="shared" si="849"/>
        <v>13</v>
      </c>
      <c r="BR657" s="32">
        <f t="shared" si="850"/>
        <v>42</v>
      </c>
      <c r="BS657" s="32" t="str">
        <f t="shared" ca="1" si="851"/>
        <v>HR</v>
      </c>
      <c r="BT657" s="32" t="str">
        <f t="shared" ref="BT657:BY657" si="893">BT606</f>
        <v>from 10 to 20%</v>
      </c>
      <c r="BU657" s="32" t="str">
        <f t="shared" si="893"/>
        <v>DSO</v>
      </c>
      <c r="BV657" s="32" t="str">
        <f t="shared" si="893"/>
        <v>Distribution</v>
      </c>
      <c r="BW657" s="32" t="str">
        <f t="shared" si="893"/>
        <v>Chemical industry (material use), glass</v>
      </c>
      <c r="BX657" s="32" t="str">
        <f t="shared" si="893"/>
        <v>Membrane for deblending - Investment</v>
      </c>
      <c r="BY657" s="32" t="str">
        <f t="shared" si="893"/>
        <v>Chemical industry (material use), glass-Membrane for deblending - Investment</v>
      </c>
      <c r="BZ657" s="32">
        <f t="shared" si="867"/>
        <v>0.5580622341765199</v>
      </c>
      <c r="CA657" s="32">
        <f t="shared" si="868"/>
        <v>0.53256700520398847</v>
      </c>
    </row>
    <row r="658" spans="69:79" x14ac:dyDescent="0.25">
      <c r="BQ658" s="32">
        <f t="shared" si="849"/>
        <v>13</v>
      </c>
      <c r="BR658" s="32">
        <f t="shared" si="850"/>
        <v>43</v>
      </c>
      <c r="BS658" s="32" t="str">
        <f t="shared" ca="1" si="851"/>
        <v>HR</v>
      </c>
      <c r="BT658" s="32" t="str">
        <f t="shared" ref="BT658:BY658" si="894">BT607</f>
        <v>from 10 to 20%</v>
      </c>
      <c r="BU658" s="32" t="str">
        <f t="shared" si="894"/>
        <v>DSO</v>
      </c>
      <c r="BV658" s="32" t="str">
        <f t="shared" si="894"/>
        <v>Distribution</v>
      </c>
      <c r="BW658" s="32" t="str">
        <f t="shared" si="894"/>
        <v>Chemical industry (material use), glass</v>
      </c>
      <c r="BX658" s="32" t="str">
        <f t="shared" si="894"/>
        <v>Membrane for deblending - H2. use</v>
      </c>
      <c r="BY658" s="32" t="str">
        <f t="shared" si="894"/>
        <v>Chemical industry (material use), glass-Membrane for deblending - H2. use</v>
      </c>
      <c r="BZ658" s="32">
        <f t="shared" si="867"/>
        <v>9.7772503427726285</v>
      </c>
      <c r="CA658" s="32">
        <f t="shared" si="868"/>
        <v>10.757365902806072</v>
      </c>
    </row>
    <row r="659" spans="69:79" x14ac:dyDescent="0.25">
      <c r="BQ659" s="32">
        <f t="shared" si="849"/>
        <v>13</v>
      </c>
      <c r="BR659" s="32">
        <f t="shared" si="850"/>
        <v>44</v>
      </c>
      <c r="BS659" s="32" t="str">
        <f t="shared" ca="1" si="851"/>
        <v>HR</v>
      </c>
      <c r="BT659" s="32" t="str">
        <f t="shared" ref="BT659:BY659" si="895">BT608</f>
        <v>from 10 to 20%</v>
      </c>
      <c r="BU659" s="32" t="str">
        <f t="shared" si="895"/>
        <v>DSO</v>
      </c>
      <c r="BV659" s="32" t="str">
        <f t="shared" si="895"/>
        <v>Distribution</v>
      </c>
      <c r="BW659" s="32" t="str">
        <f t="shared" si="895"/>
        <v xml:space="preserve">Gas turbine for power generation (old stock) </v>
      </c>
      <c r="BX659" s="32" t="str">
        <f t="shared" si="895"/>
        <v>Membrane for deblending - Investment</v>
      </c>
      <c r="BY659" s="32" t="str">
        <f t="shared" si="895"/>
        <v>Gas turbine for power generation (old stock) -Membrane for deblending - Investment</v>
      </c>
      <c r="BZ659" s="32">
        <f t="shared" si="867"/>
        <v>0.84519360430115764</v>
      </c>
      <c r="CA659" s="32">
        <f t="shared" si="868"/>
        <v>0.80658069852090164</v>
      </c>
    </row>
    <row r="660" spans="69:79" x14ac:dyDescent="0.25">
      <c r="BQ660" s="32">
        <f t="shared" si="849"/>
        <v>13</v>
      </c>
      <c r="BR660" s="32">
        <f t="shared" si="850"/>
        <v>45</v>
      </c>
      <c r="BS660" s="32" t="str">
        <f t="shared" ca="1" si="851"/>
        <v>HR</v>
      </c>
      <c r="BT660" s="32" t="str">
        <f t="shared" ref="BT660:BY660" si="896">BT609</f>
        <v>from 10 to 20%</v>
      </c>
      <c r="BU660" s="32" t="str">
        <f t="shared" si="896"/>
        <v>DSO</v>
      </c>
      <c r="BV660" s="32" t="str">
        <f t="shared" si="896"/>
        <v>Distribution</v>
      </c>
      <c r="BW660" s="32" t="str">
        <f t="shared" si="896"/>
        <v xml:space="preserve">Gas turbine for power generation (old stock) </v>
      </c>
      <c r="BX660" s="32" t="str">
        <f t="shared" si="896"/>
        <v>Membrane for deblending - H2. use</v>
      </c>
      <c r="BY660" s="32" t="str">
        <f t="shared" si="896"/>
        <v>Gas turbine for power generation (old stock) -Membrane for deblending - H2. use</v>
      </c>
      <c r="BZ660" s="32">
        <f t="shared" si="867"/>
        <v>1.718941023111644</v>
      </c>
      <c r="CA660" s="32">
        <f t="shared" si="868"/>
        <v>1.8912554044015644</v>
      </c>
    </row>
    <row r="661" spans="69:79" x14ac:dyDescent="0.25">
      <c r="BQ661" s="32">
        <f t="shared" si="849"/>
        <v>13</v>
      </c>
      <c r="BR661" s="32">
        <f t="shared" si="850"/>
        <v>46</v>
      </c>
      <c r="BS661" s="32" t="str">
        <f t="shared" ca="1" si="851"/>
        <v>HR</v>
      </c>
      <c r="BT661" s="32" t="str">
        <f t="shared" ref="BT661:BY661" si="897">BT610</f>
        <v>from 10 to 20%</v>
      </c>
      <c r="BU661" s="32" t="str">
        <f t="shared" si="897"/>
        <v>DSO</v>
      </c>
      <c r="BV661" s="32" t="str">
        <f t="shared" si="897"/>
        <v>Distribution</v>
      </c>
      <c r="BW661" s="32" t="str">
        <f t="shared" si="897"/>
        <v>Gas turbine for grid and storage</v>
      </c>
      <c r="BX661" s="32" t="str">
        <f t="shared" si="897"/>
        <v>Membrane for deblending - Investment</v>
      </c>
      <c r="BY661" s="32" t="str">
        <f t="shared" si="897"/>
        <v>Gas turbine for grid and storage-Membrane for deblending - Investment</v>
      </c>
      <c r="BZ661" s="32">
        <f t="shared" si="867"/>
        <v>0.15881431902306545</v>
      </c>
      <c r="CA661" s="32">
        <f t="shared" si="868"/>
        <v>0.41237361076404766</v>
      </c>
    </row>
    <row r="662" spans="69:79" x14ac:dyDescent="0.25">
      <c r="BQ662" s="32">
        <f t="shared" si="849"/>
        <v>13</v>
      </c>
      <c r="BR662" s="32">
        <f t="shared" si="850"/>
        <v>47</v>
      </c>
      <c r="BS662" s="32" t="str">
        <f t="shared" ca="1" si="851"/>
        <v>HR</v>
      </c>
      <c r="BT662" s="32" t="str">
        <f t="shared" ref="BT662:BY662" si="898">BT611</f>
        <v>from 10 to 20%</v>
      </c>
      <c r="BU662" s="32" t="str">
        <f t="shared" si="898"/>
        <v>DSO</v>
      </c>
      <c r="BV662" s="32" t="str">
        <f t="shared" si="898"/>
        <v>Distribution</v>
      </c>
      <c r="BW662" s="32" t="str">
        <f t="shared" si="898"/>
        <v>Gas turbine for grid and storage</v>
      </c>
      <c r="BX662" s="32" t="str">
        <f t="shared" si="898"/>
        <v>Membrane for deblending - H2. use</v>
      </c>
      <c r="BY662" s="32" t="str">
        <f t="shared" si="898"/>
        <v>Gas turbine for grid and storage-Membrane for deblending - H2. use</v>
      </c>
      <c r="BZ662" s="32">
        <f t="shared" si="867"/>
        <v>0.10288217889154855</v>
      </c>
      <c r="CA662" s="32">
        <f t="shared" si="868"/>
        <v>0.11319555134766957</v>
      </c>
    </row>
    <row r="663" spans="69:79" x14ac:dyDescent="0.25">
      <c r="BQ663" s="32">
        <f t="shared" si="849"/>
        <v>13</v>
      </c>
      <c r="BR663" s="32">
        <f t="shared" si="850"/>
        <v>48</v>
      </c>
      <c r="BS663" s="32" t="str">
        <f t="shared" ca="1" si="851"/>
        <v>HR</v>
      </c>
      <c r="BT663" s="32" t="str">
        <f t="shared" ref="BT663:BY663" si="899">BT612</f>
        <v>from 10 to 20%</v>
      </c>
      <c r="BU663" s="32" t="str">
        <f t="shared" si="899"/>
        <v>DSO</v>
      </c>
      <c r="BV663" s="32" t="str">
        <f t="shared" si="899"/>
        <v>Distribution</v>
      </c>
      <c r="BW663" s="32" t="str">
        <f t="shared" si="899"/>
        <v>industrial high temperature application (&gt;500°C without glass)</v>
      </c>
      <c r="BX663" s="32" t="str">
        <f t="shared" si="899"/>
        <v xml:space="preserve">Calorific value adjustment - LPG demand </v>
      </c>
      <c r="BY663" s="32" t="str">
        <f t="shared" si="899"/>
        <v xml:space="preserve">industrial high temperature application (&gt;500°C without glass)-Calorific value adjustment - LPG demand </v>
      </c>
      <c r="BZ663" s="32">
        <f t="shared" si="867"/>
        <v>2.3920971939156681</v>
      </c>
      <c r="CA663" s="32">
        <f t="shared" si="868"/>
        <v>12.608014460353269</v>
      </c>
    </row>
    <row r="664" spans="69:79" x14ac:dyDescent="0.25">
      <c r="BQ664" s="32">
        <f t="shared" si="849"/>
        <v>13</v>
      </c>
      <c r="BR664" s="32">
        <f t="shared" si="850"/>
        <v>49</v>
      </c>
      <c r="BS664" s="32" t="str">
        <f t="shared" ca="1" si="851"/>
        <v>HR</v>
      </c>
      <c r="BT664" s="32" t="str">
        <f t="shared" ref="BT664:BY664" si="900">BT613</f>
        <v>&gt;20%</v>
      </c>
      <c r="BU664" s="32" t="str">
        <f t="shared" si="900"/>
        <v>DSO</v>
      </c>
      <c r="BV664" s="32" t="str">
        <f t="shared" si="900"/>
        <v>End-use</v>
      </c>
      <c r="BW664" s="32" t="str">
        <f t="shared" si="900"/>
        <v>boilers</v>
      </c>
      <c r="BX664" s="32" t="str">
        <f t="shared" si="900"/>
        <v>new heating boilers - Investment</v>
      </c>
      <c r="BY664" s="32" t="str">
        <f t="shared" si="900"/>
        <v>boilers-new heating boilers - Investment</v>
      </c>
      <c r="BZ664" s="32">
        <f t="shared" si="867"/>
        <v>196.99065582066709</v>
      </c>
      <c r="CA664" s="32">
        <f t="shared" si="868"/>
        <v>203.43660319693009</v>
      </c>
    </row>
    <row r="665" spans="69:79" x14ac:dyDescent="0.25">
      <c r="BQ665" s="32">
        <f t="shared" si="849"/>
        <v>13</v>
      </c>
      <c r="BR665" s="32">
        <f t="shared" si="850"/>
        <v>50</v>
      </c>
      <c r="BS665" s="32" t="str">
        <f t="shared" ca="1" si="851"/>
        <v>HR</v>
      </c>
      <c r="BT665" s="32" t="str">
        <f t="shared" ref="BT665:BY665" si="901">BT614</f>
        <v>&gt;20%</v>
      </c>
      <c r="BU665" s="32" t="str">
        <f t="shared" si="901"/>
        <v>DSO</v>
      </c>
      <c r="BV665" s="32" t="str">
        <f t="shared" si="901"/>
        <v>…</v>
      </c>
      <c r="BW665" s="32" t="str">
        <f t="shared" si="901"/>
        <v>…</v>
      </c>
      <c r="BX665" s="32" t="str">
        <f t="shared" si="901"/>
        <v>new heating boilers - Investment</v>
      </c>
      <c r="BY665" s="32" t="str">
        <f t="shared" si="901"/>
        <v>…-new heating boilers - Investment</v>
      </c>
      <c r="BZ665" s="32">
        <f t="shared" si="867"/>
        <v>0</v>
      </c>
      <c r="CA665" s="32">
        <f t="shared" si="868"/>
        <v>0</v>
      </c>
    </row>
    <row r="666" spans="69:79" x14ac:dyDescent="0.25">
      <c r="BQ666" s="32">
        <f t="shared" si="849"/>
        <v>13</v>
      </c>
      <c r="BR666" s="32">
        <f t="shared" si="850"/>
        <v>51</v>
      </c>
      <c r="BS666" s="32" t="str">
        <f t="shared" ca="1" si="851"/>
        <v>HR</v>
      </c>
      <c r="BT666" s="32" t="str">
        <f t="shared" ref="BT666:BY666" si="902">BT615</f>
        <v>&gt;20%</v>
      </c>
      <c r="BU666" s="32" t="str">
        <f t="shared" si="902"/>
        <v>DSO</v>
      </c>
      <c r="BV666" s="32" t="str">
        <f t="shared" si="902"/>
        <v>…</v>
      </c>
      <c r="BW666" s="32" t="str">
        <f t="shared" si="902"/>
        <v>…</v>
      </c>
      <c r="BX666" s="32" t="str">
        <f t="shared" si="902"/>
        <v>new heating boilers - Investment</v>
      </c>
      <c r="BY666" s="32" t="str">
        <f t="shared" si="902"/>
        <v>…-new heating boilers - Investment</v>
      </c>
      <c r="BZ666" s="32">
        <f t="shared" si="867"/>
        <v>0</v>
      </c>
      <c r="CA666" s="32">
        <f t="shared" si="868"/>
        <v>0</v>
      </c>
    </row>
    <row r="667" spans="69:79" x14ac:dyDescent="0.25">
      <c r="BQ667" s="32">
        <f t="shared" si="849"/>
        <v>14</v>
      </c>
      <c r="BR667" s="32">
        <f t="shared" si="850"/>
        <v>1</v>
      </c>
      <c r="BS667" s="32" t="str">
        <f t="shared" ca="1" si="851"/>
        <v>HU</v>
      </c>
      <c r="BT667" s="32" t="str">
        <f t="shared" ref="BT667:BY667" si="903">BT616</f>
        <v>&lt;5%</v>
      </c>
      <c r="BU667" s="32" t="str">
        <f t="shared" si="903"/>
        <v>TSO</v>
      </c>
      <c r="BV667" s="32" t="str">
        <f t="shared" si="903"/>
        <v>Storage</v>
      </c>
      <c r="BW667" s="32" t="str">
        <f t="shared" si="903"/>
        <v>Porous storage</v>
      </c>
      <c r="BX667" s="32" t="str">
        <f t="shared" si="903"/>
        <v>Desulfurization and Drying - Investment</v>
      </c>
      <c r="BY667" s="32" t="str">
        <f t="shared" si="903"/>
        <v>Porous storage-Desulfurization and Drying - Investment</v>
      </c>
      <c r="BZ667" s="32">
        <f t="shared" si="867"/>
        <v>3.2882984293193709</v>
      </c>
      <c r="CA667" s="32">
        <f t="shared" si="868"/>
        <v>19.220326824001393</v>
      </c>
    </row>
    <row r="668" spans="69:79" x14ac:dyDescent="0.25">
      <c r="BQ668" s="32">
        <f t="shared" si="849"/>
        <v>14</v>
      </c>
      <c r="BR668" s="32">
        <f t="shared" si="850"/>
        <v>2</v>
      </c>
      <c r="BS668" s="32" t="str">
        <f t="shared" ca="1" si="851"/>
        <v>HU</v>
      </c>
      <c r="BT668" s="32" t="str">
        <f t="shared" ref="BT668:BY668" si="904">BT617</f>
        <v>&lt;5%</v>
      </c>
      <c r="BU668" s="32" t="str">
        <f t="shared" si="904"/>
        <v>TSO</v>
      </c>
      <c r="BV668" s="32" t="str">
        <f t="shared" si="904"/>
        <v>Industrie</v>
      </c>
      <c r="BW668" s="32" t="str">
        <f t="shared" si="904"/>
        <v>50% Chemical industry (material use), glass</v>
      </c>
      <c r="BX668" s="32" t="str">
        <f t="shared" si="904"/>
        <v>Membrane for deblending - Investment</v>
      </c>
      <c r="BY668" s="32" t="str">
        <f t="shared" si="904"/>
        <v>50% Chemical industry (material use), glass-Membrane for deblending - Investment</v>
      </c>
      <c r="BZ668" s="32">
        <f t="shared" si="867"/>
        <v>0.59154077166910801</v>
      </c>
      <c r="CA668" s="32">
        <f t="shared" si="868"/>
        <v>0.54351723359442339</v>
      </c>
    </row>
    <row r="669" spans="69:79" x14ac:dyDescent="0.25">
      <c r="BQ669" s="32">
        <f t="shared" si="849"/>
        <v>14</v>
      </c>
      <c r="BR669" s="32">
        <f t="shared" si="850"/>
        <v>3</v>
      </c>
      <c r="BS669" s="32" t="str">
        <f t="shared" ca="1" si="851"/>
        <v>HU</v>
      </c>
      <c r="BT669" s="32" t="str">
        <f t="shared" ref="BT669:BY669" si="905">BT618</f>
        <v>&lt;5%</v>
      </c>
      <c r="BU669" s="32" t="str">
        <f t="shared" si="905"/>
        <v>TSO</v>
      </c>
      <c r="BV669" s="32" t="str">
        <f t="shared" si="905"/>
        <v>Industrie</v>
      </c>
      <c r="BW669" s="32" t="str">
        <f t="shared" si="905"/>
        <v>50% Chemical industry (material use), glass</v>
      </c>
      <c r="BX669" s="32" t="str">
        <f t="shared" si="905"/>
        <v>Membrane for deblending - electr. demand</v>
      </c>
      <c r="BY669" s="32" t="str">
        <f t="shared" si="905"/>
        <v>50% Chemical industry (material use), glass-Membrane for deblending - electr. demand</v>
      </c>
      <c r="BZ669" s="32">
        <f t="shared" si="867"/>
        <v>5.1818971598213865</v>
      </c>
      <c r="CA669" s="32">
        <f t="shared" si="868"/>
        <v>5.0651180492416481</v>
      </c>
    </row>
    <row r="670" spans="69:79" x14ac:dyDescent="0.25">
      <c r="BQ670" s="32">
        <f t="shared" si="849"/>
        <v>14</v>
      </c>
      <c r="BR670" s="32">
        <f t="shared" si="850"/>
        <v>4</v>
      </c>
      <c r="BS670" s="32" t="str">
        <f t="shared" ca="1" si="851"/>
        <v>HU</v>
      </c>
      <c r="BT670" s="32" t="str">
        <f t="shared" ref="BT670:BY670" si="906">BT619</f>
        <v>&lt;5%</v>
      </c>
      <c r="BU670" s="32" t="str">
        <f t="shared" si="906"/>
        <v>TSO</v>
      </c>
      <c r="BV670" s="32" t="str">
        <f t="shared" si="906"/>
        <v>Industrie</v>
      </c>
      <c r="BW670" s="32" t="str">
        <f t="shared" si="906"/>
        <v>50% Chemical industry (material use), glass</v>
      </c>
      <c r="BX670" s="32" t="str">
        <f t="shared" si="906"/>
        <v>Membrane for deblending - H2. use</v>
      </c>
      <c r="BY670" s="32" t="str">
        <f t="shared" si="906"/>
        <v>50% Chemical industry (material use), glass-Membrane for deblending - H2. use</v>
      </c>
      <c r="BZ670" s="32">
        <f t="shared" si="867"/>
        <v>5.1818971598213865</v>
      </c>
      <c r="CA670" s="32">
        <f t="shared" si="868"/>
        <v>2.8506769216621319</v>
      </c>
    </row>
    <row r="671" spans="69:79" x14ac:dyDescent="0.25">
      <c r="BQ671" s="32">
        <f t="shared" si="849"/>
        <v>14</v>
      </c>
      <c r="BR671" s="32">
        <f t="shared" si="850"/>
        <v>5</v>
      </c>
      <c r="BS671" s="32" t="str">
        <f t="shared" ca="1" si="851"/>
        <v>HU</v>
      </c>
      <c r="BT671" s="32" t="str">
        <f t="shared" ref="BT671:BY671" si="907">BT620</f>
        <v>&lt;5%</v>
      </c>
      <c r="BU671" s="32" t="str">
        <f t="shared" si="907"/>
        <v>DSO</v>
      </c>
      <c r="BV671" s="32" t="str">
        <f t="shared" si="907"/>
        <v>Industrie</v>
      </c>
      <c r="BW671" s="32" t="str">
        <f t="shared" si="907"/>
        <v>50% Chemical industry (material use), glass</v>
      </c>
      <c r="BX671" s="32" t="str">
        <f t="shared" si="907"/>
        <v>Membrane for deblending - Investment</v>
      </c>
      <c r="BY671" s="32" t="str">
        <f t="shared" si="907"/>
        <v>50% Chemical industry (material use), glass-Membrane for deblending - Investment</v>
      </c>
      <c r="BZ671" s="32">
        <f t="shared" si="867"/>
        <v>0.59154077166910801</v>
      </c>
      <c r="CA671" s="32">
        <f t="shared" si="868"/>
        <v>0.54351723359442339</v>
      </c>
    </row>
    <row r="672" spans="69:79" x14ac:dyDescent="0.25">
      <c r="BQ672" s="32">
        <f t="shared" si="849"/>
        <v>14</v>
      </c>
      <c r="BR672" s="32">
        <f t="shared" si="850"/>
        <v>6</v>
      </c>
      <c r="BS672" s="32" t="str">
        <f t="shared" ca="1" si="851"/>
        <v>HU</v>
      </c>
      <c r="BT672" s="32" t="str">
        <f t="shared" ref="BT672:BY672" si="908">BT621</f>
        <v>&lt;5%</v>
      </c>
      <c r="BU672" s="32" t="str">
        <f t="shared" si="908"/>
        <v>DSO</v>
      </c>
      <c r="BV672" s="32" t="str">
        <f t="shared" si="908"/>
        <v>Industrie</v>
      </c>
      <c r="BW672" s="32" t="str">
        <f t="shared" si="908"/>
        <v>50% Chemical industry (material use), glass</v>
      </c>
      <c r="BX672" s="32" t="str">
        <f t="shared" si="908"/>
        <v>Membrane for deblending - electr. demand</v>
      </c>
      <c r="BY672" s="32" t="str">
        <f t="shared" si="908"/>
        <v>50% Chemical industry (material use), glass-Membrane for deblending - electr. demand</v>
      </c>
      <c r="BZ672" s="32">
        <f t="shared" si="867"/>
        <v>5.1818971598213865</v>
      </c>
      <c r="CA672" s="32">
        <f t="shared" si="868"/>
        <v>5.0651180492416481</v>
      </c>
    </row>
    <row r="673" spans="69:79" x14ac:dyDescent="0.25">
      <c r="BQ673" s="32">
        <f t="shared" si="849"/>
        <v>14</v>
      </c>
      <c r="BR673" s="32">
        <f t="shared" si="850"/>
        <v>7</v>
      </c>
      <c r="BS673" s="32" t="str">
        <f t="shared" ca="1" si="851"/>
        <v>HU</v>
      </c>
      <c r="BT673" s="32" t="str">
        <f t="shared" ref="BT673:BY673" si="909">BT622</f>
        <v>&lt;5%</v>
      </c>
      <c r="BU673" s="32" t="str">
        <f t="shared" si="909"/>
        <v>DSO</v>
      </c>
      <c r="BV673" s="32" t="str">
        <f t="shared" si="909"/>
        <v>Industrie</v>
      </c>
      <c r="BW673" s="32" t="str">
        <f t="shared" si="909"/>
        <v>50% Chemical industry (material use), glass</v>
      </c>
      <c r="BX673" s="32" t="str">
        <f t="shared" si="909"/>
        <v>Membrane for deblending - H2. use</v>
      </c>
      <c r="BY673" s="32" t="str">
        <f t="shared" si="909"/>
        <v>50% Chemical industry (material use), glass-Membrane for deblending - H2. use</v>
      </c>
      <c r="BZ673" s="32">
        <f t="shared" si="867"/>
        <v>5.1818971598213865</v>
      </c>
      <c r="CA673" s="32">
        <f t="shared" si="868"/>
        <v>2.8506769216621319</v>
      </c>
    </row>
    <row r="674" spans="69:79" x14ac:dyDescent="0.25">
      <c r="BQ674" s="32">
        <f t="shared" si="849"/>
        <v>14</v>
      </c>
      <c r="BR674" s="32">
        <f t="shared" si="850"/>
        <v>8</v>
      </c>
      <c r="BS674" s="32" t="str">
        <f t="shared" ca="1" si="851"/>
        <v>HU</v>
      </c>
      <c r="BT674" s="32" t="str">
        <f t="shared" ref="BT674:BY674" si="910">BT623</f>
        <v>from 5 to 10%</v>
      </c>
      <c r="BU674" s="32" t="str">
        <f t="shared" si="910"/>
        <v>TSO</v>
      </c>
      <c r="BV674" s="32" t="str">
        <f t="shared" si="910"/>
        <v>End-use</v>
      </c>
      <c r="BW674" s="32" t="str">
        <f t="shared" si="910"/>
        <v xml:space="preserve">Gas turbine for power generation (old stock) </v>
      </c>
      <c r="BX674" s="32" t="str">
        <f t="shared" si="910"/>
        <v>Membrane for deblending - Investment</v>
      </c>
      <c r="BY674" s="32" t="str">
        <f t="shared" si="910"/>
        <v>Gas turbine for power generation (old stock) -Membrane for deblending - Investment</v>
      </c>
      <c r="BZ674" s="32">
        <f t="shared" si="867"/>
        <v>3.7344375812003596</v>
      </c>
      <c r="CA674" s="32">
        <f t="shared" si="868"/>
        <v>5.7818721391957437</v>
      </c>
    </row>
    <row r="675" spans="69:79" x14ac:dyDescent="0.25">
      <c r="BQ675" s="32">
        <f t="shared" si="849"/>
        <v>14</v>
      </c>
      <c r="BR675" s="32">
        <f t="shared" si="850"/>
        <v>9</v>
      </c>
      <c r="BS675" s="32" t="str">
        <f t="shared" ca="1" si="851"/>
        <v>HU</v>
      </c>
      <c r="BT675" s="32" t="str">
        <f t="shared" ref="BT675:BY675" si="911">BT624</f>
        <v>from 5 to 10%</v>
      </c>
      <c r="BU675" s="32" t="str">
        <f t="shared" si="911"/>
        <v>TSO</v>
      </c>
      <c r="BV675" s="32" t="str">
        <f t="shared" si="911"/>
        <v>End-use</v>
      </c>
      <c r="BW675" s="32" t="str">
        <f t="shared" si="911"/>
        <v xml:space="preserve">Gas turbine for power generation (old stock) </v>
      </c>
      <c r="BX675" s="32" t="str">
        <f t="shared" si="911"/>
        <v>Membrane for deblending - electr. demand</v>
      </c>
      <c r="BY675" s="32" t="str">
        <f t="shared" si="911"/>
        <v>Gas turbine for power generation (old stock) -Membrane for deblending - electr. demand</v>
      </c>
      <c r="BZ675" s="32">
        <f t="shared" si="867"/>
        <v>5.559211359471492</v>
      </c>
      <c r="CA675" s="32">
        <f t="shared" si="868"/>
        <v>5.4339291051038208</v>
      </c>
    </row>
    <row r="676" spans="69:79" x14ac:dyDescent="0.25">
      <c r="BQ676" s="32">
        <f t="shared" si="849"/>
        <v>14</v>
      </c>
      <c r="BR676" s="32">
        <f t="shared" si="850"/>
        <v>10</v>
      </c>
      <c r="BS676" s="32" t="str">
        <f t="shared" ca="1" si="851"/>
        <v>HU</v>
      </c>
      <c r="BT676" s="32" t="str">
        <f t="shared" ref="BT676:BY676" si="912">BT625</f>
        <v>from 5 to 10%</v>
      </c>
      <c r="BU676" s="32" t="str">
        <f t="shared" si="912"/>
        <v>TSO</v>
      </c>
      <c r="BV676" s="32" t="str">
        <f t="shared" si="912"/>
        <v>End-use</v>
      </c>
      <c r="BW676" s="32" t="str">
        <f t="shared" si="912"/>
        <v xml:space="preserve">Gas turbine for power generation (old stock) </v>
      </c>
      <c r="BX676" s="32" t="str">
        <f t="shared" si="912"/>
        <v>Membrane for deblending - H2. use</v>
      </c>
      <c r="BY676" s="32" t="str">
        <f t="shared" si="912"/>
        <v>Gas turbine for power generation (old stock) -Membrane for deblending - H2. use</v>
      </c>
      <c r="BZ676" s="32">
        <f t="shared" si="867"/>
        <v>5.559211359471492</v>
      </c>
      <c r="CA676" s="32">
        <f t="shared" si="868"/>
        <v>6.1164917157999303</v>
      </c>
    </row>
    <row r="677" spans="69:79" x14ac:dyDescent="0.25">
      <c r="BQ677" s="32">
        <f t="shared" si="849"/>
        <v>14</v>
      </c>
      <c r="BR677" s="32">
        <f t="shared" si="850"/>
        <v>11</v>
      </c>
      <c r="BS677" s="32" t="str">
        <f t="shared" ca="1" si="851"/>
        <v>HU</v>
      </c>
      <c r="BT677" s="32" t="str">
        <f t="shared" ref="BT677:BY677" si="913">BT626</f>
        <v>from 5 to 10%</v>
      </c>
      <c r="BU677" s="32" t="str">
        <f t="shared" si="913"/>
        <v>TSO</v>
      </c>
      <c r="BV677" s="32" t="str">
        <f t="shared" si="913"/>
        <v>Transmission</v>
      </c>
      <c r="BW677" s="32" t="str">
        <f t="shared" si="913"/>
        <v>Gas turbine for gas grid  - inkl. transit</v>
      </c>
      <c r="BX677" s="32" t="str">
        <f t="shared" si="913"/>
        <v>Membrane for deblending - Investment</v>
      </c>
      <c r="BY677" s="32" t="str">
        <f t="shared" si="913"/>
        <v>Gas turbine for gas grid  - inkl. transit-Membrane for deblending - Investment</v>
      </c>
      <c r="BZ677" s="32">
        <f t="shared" si="867"/>
        <v>0.47981412261423056</v>
      </c>
      <c r="CA677" s="32">
        <f t="shared" si="868"/>
        <v>1.8218323031240833</v>
      </c>
    </row>
    <row r="678" spans="69:79" x14ac:dyDescent="0.25">
      <c r="BQ678" s="32">
        <f t="shared" si="849"/>
        <v>14</v>
      </c>
      <c r="BR678" s="32">
        <f t="shared" si="850"/>
        <v>12</v>
      </c>
      <c r="BS678" s="32" t="str">
        <f t="shared" ca="1" si="851"/>
        <v>HU</v>
      </c>
      <c r="BT678" s="32" t="str">
        <f t="shared" ref="BT678:BY678" si="914">BT627</f>
        <v>from 5 to 10%</v>
      </c>
      <c r="BU678" s="32" t="str">
        <f t="shared" si="914"/>
        <v>TSO</v>
      </c>
      <c r="BV678" s="32" t="str">
        <f t="shared" si="914"/>
        <v>Transmission</v>
      </c>
      <c r="BW678" s="32" t="str">
        <f t="shared" si="914"/>
        <v>Gas turbine for gas grid  - inkl. transit</v>
      </c>
      <c r="BX678" s="32" t="str">
        <f t="shared" si="914"/>
        <v>Membrane for deblending - electr. demand</v>
      </c>
      <c r="BY678" s="32" t="str">
        <f t="shared" si="914"/>
        <v>Gas turbine for gas grid  - inkl. transit-Membrane for deblending - electr. demand</v>
      </c>
      <c r="BZ678" s="32">
        <f t="shared" si="867"/>
        <v>0.29035765322263923</v>
      </c>
      <c r="CA678" s="32">
        <f t="shared" si="868"/>
        <v>0.2947793433732378</v>
      </c>
    </row>
    <row r="679" spans="69:79" x14ac:dyDescent="0.25">
      <c r="BQ679" s="32">
        <f t="shared" si="849"/>
        <v>14</v>
      </c>
      <c r="BR679" s="32">
        <f t="shared" si="850"/>
        <v>13</v>
      </c>
      <c r="BS679" s="32" t="str">
        <f t="shared" ca="1" si="851"/>
        <v>HU</v>
      </c>
      <c r="BT679" s="32" t="str">
        <f t="shared" ref="BT679:BY679" si="915">BT628</f>
        <v>from 5 to 10%</v>
      </c>
      <c r="BU679" s="32" t="str">
        <f t="shared" si="915"/>
        <v>TSO</v>
      </c>
      <c r="BV679" s="32" t="str">
        <f t="shared" si="915"/>
        <v>Transmission</v>
      </c>
      <c r="BW679" s="32" t="str">
        <f t="shared" si="915"/>
        <v>Gas turbine for gas grid  - inkl. transit</v>
      </c>
      <c r="BX679" s="32" t="str">
        <f t="shared" si="915"/>
        <v>Membrane for deblending - H2. use</v>
      </c>
      <c r="BY679" s="32" t="str">
        <f t="shared" si="915"/>
        <v>Gas turbine for gas grid  - inkl. transit-Membrane for deblending - H2. use</v>
      </c>
      <c r="BZ679" s="32">
        <f t="shared" si="867"/>
        <v>0.29035765322263923</v>
      </c>
      <c r="CA679" s="32">
        <f t="shared" si="868"/>
        <v>0.31946441063615566</v>
      </c>
    </row>
    <row r="680" spans="69:79" x14ac:dyDescent="0.25">
      <c r="BQ680" s="32">
        <f t="shared" si="849"/>
        <v>14</v>
      </c>
      <c r="BR680" s="32">
        <f t="shared" si="850"/>
        <v>14</v>
      </c>
      <c r="BS680" s="32" t="str">
        <f t="shared" ca="1" si="851"/>
        <v>HU</v>
      </c>
      <c r="BT680" s="32" t="str">
        <f t="shared" ref="BT680:BY680" si="916">BT629</f>
        <v>from 5 to 10%</v>
      </c>
      <c r="BU680" s="32" t="str">
        <f t="shared" si="916"/>
        <v>TSO</v>
      </c>
      <c r="BV680" s="32" t="str">
        <f t="shared" si="916"/>
        <v>Storage</v>
      </c>
      <c r="BW680" s="32" t="str">
        <f t="shared" si="916"/>
        <v>Gas turbine for storage (cavern + porous)</v>
      </c>
      <c r="BX680" s="32" t="str">
        <f t="shared" si="916"/>
        <v>Membrane for deblending - Investment</v>
      </c>
      <c r="BY680" s="32" t="str">
        <f t="shared" si="916"/>
        <v>Gas turbine for storage (cavern + porous)-Membrane for deblending - Investment</v>
      </c>
      <c r="BZ680" s="32">
        <f t="shared" si="867"/>
        <v>0.22734507377439309</v>
      </c>
      <c r="CA680" s="32">
        <f t="shared" si="868"/>
        <v>0.86321885879820304</v>
      </c>
    </row>
    <row r="681" spans="69:79" x14ac:dyDescent="0.25">
      <c r="BQ681" s="32">
        <f t="shared" si="849"/>
        <v>14</v>
      </c>
      <c r="BR681" s="32">
        <f t="shared" si="850"/>
        <v>15</v>
      </c>
      <c r="BS681" s="32" t="str">
        <f t="shared" ca="1" si="851"/>
        <v>HU</v>
      </c>
      <c r="BT681" s="32" t="str">
        <f t="shared" ref="BT681:BY681" si="917">BT630</f>
        <v>from 5 to 10%</v>
      </c>
      <c r="BU681" s="32" t="str">
        <f t="shared" si="917"/>
        <v>TSO</v>
      </c>
      <c r="BV681" s="32" t="str">
        <f t="shared" si="917"/>
        <v>Storage</v>
      </c>
      <c r="BW681" s="32" t="str">
        <f t="shared" si="917"/>
        <v>Gas turbine for storage (cavern + porous)</v>
      </c>
      <c r="BX681" s="32" t="str">
        <f t="shared" si="917"/>
        <v>Membrane for deblending - electr. demand</v>
      </c>
      <c r="BY681" s="32" t="str">
        <f t="shared" si="917"/>
        <v>Gas turbine for storage (cavern + porous)-Membrane for deblending - electr. demand</v>
      </c>
      <c r="BZ681" s="32">
        <f t="shared" si="867"/>
        <v>0.25450265968586383</v>
      </c>
      <c r="CA681" s="32">
        <f t="shared" si="868"/>
        <v>0.25837833470646071</v>
      </c>
    </row>
    <row r="682" spans="69:79" x14ac:dyDescent="0.25">
      <c r="BQ682" s="32">
        <f t="shared" ref="BQ682:BQ745" si="918">IF(BR682=1,BQ681+1,BQ681)</f>
        <v>14</v>
      </c>
      <c r="BR682" s="32">
        <f t="shared" ref="BR682:BR745" si="919">IF(BR681=MAX($A$4:$A$54),1,BR681+1)</f>
        <v>16</v>
      </c>
      <c r="BS682" s="32" t="str">
        <f t="shared" ref="BS682:BS745" ca="1" si="920">OFFSET($AK$3,0,BQ682-1)</f>
        <v>HU</v>
      </c>
      <c r="BT682" s="32" t="str">
        <f t="shared" ref="BT682:BY682" si="921">BT631</f>
        <v>from 5 to 10%</v>
      </c>
      <c r="BU682" s="32" t="str">
        <f t="shared" si="921"/>
        <v>TSO</v>
      </c>
      <c r="BV682" s="32" t="str">
        <f t="shared" si="921"/>
        <v>Storage</v>
      </c>
      <c r="BW682" s="32" t="str">
        <f t="shared" si="921"/>
        <v>Gas turbine for storage (cavern + porous)</v>
      </c>
      <c r="BX682" s="32" t="str">
        <f t="shared" si="921"/>
        <v>Membrane for deblending - H2. use</v>
      </c>
      <c r="BY682" s="32" t="str">
        <f t="shared" si="921"/>
        <v>Gas turbine for storage (cavern + porous)-Membrane for deblending - H2. use</v>
      </c>
      <c r="BZ682" s="32">
        <f t="shared" si="867"/>
        <v>0.25450265968586383</v>
      </c>
      <c r="CA682" s="32">
        <f t="shared" si="868"/>
        <v>0.28001515124361548</v>
      </c>
    </row>
    <row r="683" spans="69:79" x14ac:dyDescent="0.25">
      <c r="BQ683" s="32">
        <f t="shared" si="918"/>
        <v>14</v>
      </c>
      <c r="BR683" s="32">
        <f t="shared" si="919"/>
        <v>17</v>
      </c>
      <c r="BS683" s="32" t="str">
        <f t="shared" ca="1" si="920"/>
        <v>HU</v>
      </c>
      <c r="BT683" s="32" t="str">
        <f t="shared" ref="BT683:BY683" si="922">BT632</f>
        <v>from 5 to 10%</v>
      </c>
      <c r="BU683" s="32" t="str">
        <f t="shared" si="922"/>
        <v>TSO</v>
      </c>
      <c r="BV683" s="32" t="str">
        <f t="shared" si="922"/>
        <v>Industrie</v>
      </c>
      <c r="BW683" s="32" t="str">
        <f t="shared" si="922"/>
        <v>50% industrial high temperature application (&gt;500°C without glass)</v>
      </c>
      <c r="BX683" s="32" t="str">
        <f t="shared" si="922"/>
        <v>Calorific value adjustment - Investment</v>
      </c>
      <c r="BY683" s="32" t="str">
        <f t="shared" si="922"/>
        <v>50% industrial high temperature application (&gt;500°C without glass)-Calorific value adjustment - Investment</v>
      </c>
      <c r="BZ683" s="32">
        <f t="shared" si="867"/>
        <v>0.69725665486339838</v>
      </c>
      <c r="CA683" s="32">
        <f t="shared" si="868"/>
        <v>3.7892326785231543</v>
      </c>
    </row>
    <row r="684" spans="69:79" x14ac:dyDescent="0.25">
      <c r="BQ684" s="32">
        <f t="shared" si="918"/>
        <v>14</v>
      </c>
      <c r="BR684" s="32">
        <f t="shared" si="919"/>
        <v>18</v>
      </c>
      <c r="BS684" s="32" t="str">
        <f t="shared" ca="1" si="920"/>
        <v>HU</v>
      </c>
      <c r="BT684" s="32" t="str">
        <f t="shared" ref="BT684:BY684" si="923">BT633</f>
        <v>from 5 to 10%</v>
      </c>
      <c r="BU684" s="32" t="str">
        <f t="shared" si="923"/>
        <v>TSO</v>
      </c>
      <c r="BV684" s="32" t="str">
        <f t="shared" si="923"/>
        <v>Industrie</v>
      </c>
      <c r="BW684" s="32" t="str">
        <f t="shared" si="923"/>
        <v>50% industrial high temperature application (&gt;500°C without glass)</v>
      </c>
      <c r="BX684" s="32" t="str">
        <f t="shared" si="923"/>
        <v xml:space="preserve">Calorific value adjustment - LPG demand </v>
      </c>
      <c r="BY684" s="32" t="str">
        <f t="shared" si="923"/>
        <v xml:space="preserve">50% industrial high temperature application (&gt;500°C without glass)-Calorific value adjustment - LPG demand </v>
      </c>
      <c r="BZ684" s="32">
        <f t="shared" si="867"/>
        <v>6.1079682966033699</v>
      </c>
      <c r="CA684" s="32">
        <f t="shared" si="868"/>
        <v>32.193237299399435</v>
      </c>
    </row>
    <row r="685" spans="69:79" x14ac:dyDescent="0.25">
      <c r="BQ685" s="32">
        <f t="shared" si="918"/>
        <v>14</v>
      </c>
      <c r="BR685" s="32">
        <f t="shared" si="919"/>
        <v>19</v>
      </c>
      <c r="BS685" s="32" t="str">
        <f t="shared" ca="1" si="920"/>
        <v>HU</v>
      </c>
      <c r="BT685" s="32" t="str">
        <f t="shared" ref="BT685:BY685" si="924">BT634</f>
        <v>from 5 to 10%</v>
      </c>
      <c r="BU685" s="32" t="str">
        <f t="shared" si="924"/>
        <v>TSO</v>
      </c>
      <c r="BV685" s="32" t="str">
        <f t="shared" si="924"/>
        <v>Transmission</v>
      </c>
      <c r="BW685" s="32" t="str">
        <f t="shared" si="924"/>
        <v>Instalation of higher gas turbine capacities for compressors - inkl. transit and storage</v>
      </c>
      <c r="BX685" s="32" t="str">
        <f t="shared" si="924"/>
        <v>Investment +30% of excisting capacity</v>
      </c>
      <c r="BY685" s="32" t="str">
        <f t="shared" si="924"/>
        <v>Instalation of higher gas turbine capacities for compressors - inkl. transit and storage-Investment +30% of excisting capacity</v>
      </c>
      <c r="BZ685" s="32">
        <f t="shared" si="867"/>
        <v>7.0008760442473741E-2</v>
      </c>
      <c r="CA685" s="32">
        <f t="shared" si="868"/>
        <v>10.713793451098303</v>
      </c>
    </row>
    <row r="686" spans="69:79" x14ac:dyDescent="0.25">
      <c r="BQ686" s="32">
        <f t="shared" si="918"/>
        <v>14</v>
      </c>
      <c r="BR686" s="32">
        <f t="shared" si="919"/>
        <v>20</v>
      </c>
      <c r="BS686" s="32" t="str">
        <f t="shared" ca="1" si="920"/>
        <v>HU</v>
      </c>
      <c r="BT686" s="32" t="str">
        <f t="shared" ref="BT686:BY686" si="925">BT635</f>
        <v>from 5 to 10%</v>
      </c>
      <c r="BU686" s="32" t="str">
        <f t="shared" si="925"/>
        <v>TSO</v>
      </c>
      <c r="BV686" s="32" t="str">
        <f t="shared" si="925"/>
        <v>Transmission</v>
      </c>
      <c r="BW686" s="32" t="str">
        <f t="shared" si="925"/>
        <v>Instalation of higher gas turbine capacities for compressors - inkl. transit and storage</v>
      </c>
      <c r="BX686" s="32" t="str">
        <f t="shared" si="925"/>
        <v>Gas demand +30% of excisting transport losses</v>
      </c>
      <c r="BY686" s="32" t="str">
        <f t="shared" si="925"/>
        <v>Instalation of higher gas turbine capacities for compressors - inkl. transit and storage-Gas demand +30% of excisting transport losses</v>
      </c>
      <c r="BZ686" s="32">
        <f t="shared" si="867"/>
        <v>0.16345809387255092</v>
      </c>
      <c r="CA686" s="32">
        <f t="shared" si="868"/>
        <v>4.5808946804977699</v>
      </c>
    </row>
    <row r="687" spans="69:79" x14ac:dyDescent="0.25">
      <c r="BQ687" s="32">
        <f t="shared" si="918"/>
        <v>14</v>
      </c>
      <c r="BR687" s="32">
        <f t="shared" si="919"/>
        <v>21</v>
      </c>
      <c r="BS687" s="32" t="str">
        <f t="shared" ca="1" si="920"/>
        <v>HU</v>
      </c>
      <c r="BT687" s="32" t="str">
        <f t="shared" ref="BT687:BY687" si="926">BT636</f>
        <v>from 5 to 10%</v>
      </c>
      <c r="BU687" s="32" t="str">
        <f t="shared" si="926"/>
        <v>TSO</v>
      </c>
      <c r="BV687" s="32" t="str">
        <f t="shared" si="926"/>
        <v>Storage</v>
      </c>
      <c r="BW687" s="32" t="str">
        <f t="shared" si="926"/>
        <v>Gas pressure regulator storage withdrawal</v>
      </c>
      <c r="BX687" s="32" t="str">
        <f t="shared" si="926"/>
        <v xml:space="preserve">  +3% less energy required</v>
      </c>
      <c r="BY687" s="32" t="str">
        <f t="shared" si="926"/>
        <v>Gas pressure regulator storage withdrawal-  +3% less energy required</v>
      </c>
      <c r="BZ687" s="32">
        <f t="shared" si="867"/>
        <v>1.125101853308663E-3</v>
      </c>
      <c r="CA687" s="32">
        <f t="shared" si="868"/>
        <v>-3.1530852787616713E-2</v>
      </c>
    </row>
    <row r="688" spans="69:79" x14ac:dyDescent="0.25">
      <c r="BQ688" s="32">
        <f t="shared" si="918"/>
        <v>14</v>
      </c>
      <c r="BR688" s="32">
        <f t="shared" si="919"/>
        <v>22</v>
      </c>
      <c r="BS688" s="32" t="str">
        <f t="shared" ca="1" si="920"/>
        <v>HU</v>
      </c>
      <c r="BT688" s="32" t="str">
        <f t="shared" ref="BT688:BY688" si="927">BT637</f>
        <v>from 5 to 10%</v>
      </c>
      <c r="BU688" s="32" t="str">
        <f t="shared" si="927"/>
        <v>TSO</v>
      </c>
      <c r="BV688" s="32" t="str">
        <f t="shared" si="927"/>
        <v>Storage</v>
      </c>
      <c r="BW688" s="32" t="str">
        <f t="shared" si="927"/>
        <v>H2 losses by drying</v>
      </c>
      <c r="BX688" s="32" t="str">
        <f t="shared" si="927"/>
        <v xml:space="preserve">  5% of H2</v>
      </c>
      <c r="BY688" s="32" t="str">
        <f t="shared" si="927"/>
        <v>H2 losses by drying-  5% of H2</v>
      </c>
      <c r="BZ688" s="32">
        <f t="shared" si="867"/>
        <v>9.543849738219895E-2</v>
      </c>
      <c r="CA688" s="32">
        <f t="shared" si="868"/>
        <v>4.7719248691099478</v>
      </c>
    </row>
    <row r="689" spans="69:79" x14ac:dyDescent="0.25">
      <c r="BQ689" s="32">
        <f t="shared" si="918"/>
        <v>14</v>
      </c>
      <c r="BR689" s="32">
        <f t="shared" si="919"/>
        <v>23</v>
      </c>
      <c r="BS689" s="32" t="str">
        <f t="shared" ca="1" si="920"/>
        <v>HU</v>
      </c>
      <c r="BT689" s="32" t="str">
        <f t="shared" ref="BT689:BY689" si="928">BT638</f>
        <v>from 5 to 10%</v>
      </c>
      <c r="BU689" s="32" t="str">
        <f t="shared" si="928"/>
        <v>TSO</v>
      </c>
      <c r="BV689" s="32" t="str">
        <f t="shared" si="928"/>
        <v>Transmission</v>
      </c>
      <c r="BW689" s="32" t="str">
        <f t="shared" si="928"/>
        <v>Gas pressure regulator &gt;40 to 16bar</v>
      </c>
      <c r="BX689" s="32" t="str">
        <f t="shared" si="928"/>
        <v xml:space="preserve">  +3% less energy required</v>
      </c>
      <c r="BY689" s="32" t="str">
        <f t="shared" si="928"/>
        <v>Gas pressure regulator &gt;40 to 16bar-  +3% less energy required</v>
      </c>
      <c r="BZ689" s="32">
        <f t="shared" si="867"/>
        <v>2.3960128909243641E-3</v>
      </c>
      <c r="CA689" s="32">
        <f t="shared" si="868"/>
        <v>-6.7147991551874162E-2</v>
      </c>
    </row>
    <row r="690" spans="69:79" x14ac:dyDescent="0.25">
      <c r="BQ690" s="32">
        <f t="shared" si="918"/>
        <v>14</v>
      </c>
      <c r="BR690" s="32">
        <f t="shared" si="919"/>
        <v>24</v>
      </c>
      <c r="BS690" s="32" t="str">
        <f t="shared" ca="1" si="920"/>
        <v>HU</v>
      </c>
      <c r="BT690" s="32" t="str">
        <f t="shared" ref="BT690:BY690" si="929">BT639</f>
        <v>from 5 to 10%</v>
      </c>
      <c r="BU690" s="32" t="str">
        <f t="shared" si="929"/>
        <v>DSO</v>
      </c>
      <c r="BV690" s="32" t="str">
        <f t="shared" si="929"/>
        <v>Industrie</v>
      </c>
      <c r="BW690" s="32" t="str">
        <f t="shared" si="929"/>
        <v>50% industrial high temperature application (&gt;500°C without glass)</v>
      </c>
      <c r="BX690" s="32" t="str">
        <f t="shared" si="929"/>
        <v>Calorific value adjustment - Investment</v>
      </c>
      <c r="BY690" s="32" t="str">
        <f t="shared" si="929"/>
        <v>50% industrial high temperature application (&gt;500°C without glass)-Calorific value adjustment - Investment</v>
      </c>
      <c r="BZ690" s="32">
        <f t="shared" si="867"/>
        <v>0.69725665486339838</v>
      </c>
      <c r="CA690" s="32">
        <f t="shared" si="868"/>
        <v>3.7892326785231543</v>
      </c>
    </row>
    <row r="691" spans="69:79" x14ac:dyDescent="0.25">
      <c r="BQ691" s="32">
        <f t="shared" si="918"/>
        <v>14</v>
      </c>
      <c r="BR691" s="32">
        <f t="shared" si="919"/>
        <v>25</v>
      </c>
      <c r="BS691" s="32" t="str">
        <f t="shared" ca="1" si="920"/>
        <v>HU</v>
      </c>
      <c r="BT691" s="32" t="str">
        <f t="shared" ref="BT691:BY691" si="930">BT640</f>
        <v>from 5 to 10%</v>
      </c>
      <c r="BU691" s="32" t="str">
        <f t="shared" si="930"/>
        <v>DSO</v>
      </c>
      <c r="BV691" s="32" t="str">
        <f t="shared" si="930"/>
        <v>Industrie</v>
      </c>
      <c r="BW691" s="32" t="str">
        <f t="shared" si="930"/>
        <v>50% industrial high temperature application (&gt;500°C without glass)</v>
      </c>
      <c r="BX691" s="32" t="str">
        <f t="shared" si="930"/>
        <v xml:space="preserve">Calorific value adjustment - LPG demand </v>
      </c>
      <c r="BY691" s="32" t="str">
        <f t="shared" si="930"/>
        <v xml:space="preserve">50% industrial high temperature application (&gt;500°C without glass)-Calorific value adjustment - LPG demand </v>
      </c>
      <c r="BZ691" s="32">
        <f t="shared" si="867"/>
        <v>6.1079682966033699</v>
      </c>
      <c r="CA691" s="32">
        <f t="shared" si="868"/>
        <v>32.193237299399435</v>
      </c>
    </row>
    <row r="692" spans="69:79" x14ac:dyDescent="0.25">
      <c r="BQ692" s="32">
        <f t="shared" si="918"/>
        <v>14</v>
      </c>
      <c r="BR692" s="32">
        <f t="shared" si="919"/>
        <v>26</v>
      </c>
      <c r="BS692" s="32" t="str">
        <f t="shared" ca="1" si="920"/>
        <v>HU</v>
      </c>
      <c r="BT692" s="32" t="str">
        <f t="shared" ref="BT692:BY692" si="931">BT641</f>
        <v>from 5 to 10%</v>
      </c>
      <c r="BU692" s="32" t="str">
        <f t="shared" si="931"/>
        <v>TSO</v>
      </c>
      <c r="BV692" s="32" t="str">
        <f t="shared" si="931"/>
        <v>Transmission</v>
      </c>
      <c r="BW692" s="32" t="str">
        <f t="shared" si="931"/>
        <v>gas chromatographs (GC)</v>
      </c>
      <c r="BX692" s="32" t="str">
        <f t="shared" si="931"/>
        <v>Adaptation - Exchange helium</v>
      </c>
      <c r="BY692" s="32" t="str">
        <f t="shared" si="931"/>
        <v>gas chromatographs (GC)-Adaptation - Exchange helium</v>
      </c>
      <c r="BZ692" s="32">
        <f t="shared" si="867"/>
        <v>8.7713636363636369E-2</v>
      </c>
      <c r="CA692" s="32">
        <f t="shared" si="868"/>
        <v>0.69260672926882916</v>
      </c>
    </row>
    <row r="693" spans="69:79" x14ac:dyDescent="0.25">
      <c r="BQ693" s="32">
        <f t="shared" si="918"/>
        <v>14</v>
      </c>
      <c r="BR693" s="32">
        <f t="shared" si="919"/>
        <v>27</v>
      </c>
      <c r="BS693" s="32" t="str">
        <f t="shared" ca="1" si="920"/>
        <v>HU</v>
      </c>
      <c r="BT693" s="32" t="str">
        <f t="shared" ref="BT693:BY693" si="932">BT642</f>
        <v>from 5 to 10%</v>
      </c>
      <c r="BU693" s="32" t="str">
        <f t="shared" si="932"/>
        <v>DSO</v>
      </c>
      <c r="BV693" s="32" t="str">
        <f t="shared" si="932"/>
        <v>Industrie</v>
      </c>
      <c r="BW693" s="32" t="str">
        <f t="shared" si="932"/>
        <v>Chemical industry (material use), glass</v>
      </c>
      <c r="BX693" s="32" t="str">
        <f t="shared" si="932"/>
        <v>Membrane for deblending - Investment</v>
      </c>
      <c r="BY693" s="32" t="str">
        <f t="shared" si="932"/>
        <v>Chemical industry (material use), glass-Membrane for deblending - Investment</v>
      </c>
      <c r="BZ693" s="32">
        <f t="shared" si="867"/>
        <v>1.183081543338216</v>
      </c>
      <c r="CA693" s="32">
        <f t="shared" si="868"/>
        <v>0.74468076839562825</v>
      </c>
    </row>
    <row r="694" spans="69:79" x14ac:dyDescent="0.25">
      <c r="BQ694" s="32">
        <f t="shared" si="918"/>
        <v>14</v>
      </c>
      <c r="BR694" s="32">
        <f t="shared" si="919"/>
        <v>28</v>
      </c>
      <c r="BS694" s="32" t="str">
        <f t="shared" ca="1" si="920"/>
        <v>HU</v>
      </c>
      <c r="BT694" s="32" t="str">
        <f t="shared" ref="BT694:BY694" si="933">BT643</f>
        <v>from 5 to 10%</v>
      </c>
      <c r="BU694" s="32" t="str">
        <f t="shared" si="933"/>
        <v>DSO</v>
      </c>
      <c r="BV694" s="32" t="str">
        <f t="shared" si="933"/>
        <v>Industrie</v>
      </c>
      <c r="BW694" s="32" t="str">
        <f t="shared" si="933"/>
        <v>Chemical industry (material use), glass</v>
      </c>
      <c r="BX694" s="32" t="str">
        <f t="shared" si="933"/>
        <v>Membrane for deblending - H2. use</v>
      </c>
      <c r="BY694" s="32" t="str">
        <f t="shared" si="933"/>
        <v>Chemical industry (material use), glass-Membrane for deblending - H2. use</v>
      </c>
      <c r="BZ694" s="32">
        <f t="shared" si="867"/>
        <v>10.363794319642773</v>
      </c>
      <c r="CA694" s="32">
        <f t="shared" si="868"/>
        <v>5.7013538433242639</v>
      </c>
    </row>
    <row r="695" spans="69:79" x14ac:dyDescent="0.25">
      <c r="BQ695" s="32">
        <f t="shared" si="918"/>
        <v>14</v>
      </c>
      <c r="BR695" s="32">
        <f t="shared" si="919"/>
        <v>29</v>
      </c>
      <c r="BS695" s="32" t="str">
        <f t="shared" ca="1" si="920"/>
        <v>HU</v>
      </c>
      <c r="BT695" s="32" t="str">
        <f t="shared" ref="BT695:BY695" si="934">BT644</f>
        <v>from 10 to 20%</v>
      </c>
      <c r="BU695" s="32" t="str">
        <f t="shared" si="934"/>
        <v>TSO</v>
      </c>
      <c r="BV695" s="32" t="str">
        <f t="shared" si="934"/>
        <v>Transmission</v>
      </c>
      <c r="BW695" s="32" t="str">
        <f t="shared" si="934"/>
        <v>compresor gas grid</v>
      </c>
      <c r="BX695" s="32" t="str">
        <f t="shared" si="934"/>
        <v>Component exchange - 50% Investment</v>
      </c>
      <c r="BY695" s="32" t="str">
        <f t="shared" si="934"/>
        <v>compresor gas grid-Component exchange - 50% Investment</v>
      </c>
      <c r="BZ695" s="32">
        <f t="shared" si="867"/>
        <v>0.1583386604626961</v>
      </c>
      <c r="CA695" s="32">
        <f t="shared" si="868"/>
        <v>14.288890372462122</v>
      </c>
    </row>
    <row r="696" spans="69:79" x14ac:dyDescent="0.25">
      <c r="BQ696" s="32">
        <f t="shared" si="918"/>
        <v>14</v>
      </c>
      <c r="BR696" s="32">
        <f t="shared" si="919"/>
        <v>30</v>
      </c>
      <c r="BS696" s="32" t="str">
        <f t="shared" ca="1" si="920"/>
        <v>HU</v>
      </c>
      <c r="BT696" s="32" t="str">
        <f t="shared" ref="BT696:BY696" si="935">BT645</f>
        <v>from 10 to 20%</v>
      </c>
      <c r="BU696" s="32" t="str">
        <f t="shared" si="935"/>
        <v>TSO</v>
      </c>
      <c r="BV696" s="32" t="str">
        <f t="shared" si="935"/>
        <v>Storage</v>
      </c>
      <c r="BW696" s="32" t="str">
        <f t="shared" si="935"/>
        <v>compresor storage (cavern + porous)</v>
      </c>
      <c r="BX696" s="32" t="str">
        <f t="shared" si="935"/>
        <v>Component exchange - 50% Investment</v>
      </c>
      <c r="BY696" s="32" t="str">
        <f t="shared" si="935"/>
        <v>compresor storage (cavern + porous)-Component exchange - 50% Investment</v>
      </c>
      <c r="BZ696" s="32">
        <f t="shared" ref="BZ696:BZ759" si="936">INDEX($I$4:$AI$54,$BR696,$BQ696)</f>
        <v>7.5023874345549718E-2</v>
      </c>
      <c r="CA696" s="32">
        <f t="shared" ref="CA696:CA759" si="937">INDEX($AK$4:$BK$54,$BR696,$BQ696)</f>
        <v>6.7703485220117408</v>
      </c>
    </row>
    <row r="697" spans="69:79" x14ac:dyDescent="0.25">
      <c r="BQ697" s="32">
        <f t="shared" si="918"/>
        <v>14</v>
      </c>
      <c r="BR697" s="32">
        <f t="shared" si="919"/>
        <v>31</v>
      </c>
      <c r="BS697" s="32" t="str">
        <f t="shared" ca="1" si="920"/>
        <v>HU</v>
      </c>
      <c r="BT697" s="32" t="str">
        <f t="shared" ref="BT697:BY697" si="938">BT646</f>
        <v>from 10 to 20%</v>
      </c>
      <c r="BU697" s="32" t="str">
        <f t="shared" si="938"/>
        <v>TSO</v>
      </c>
      <c r="BV697" s="32" t="str">
        <f t="shared" si="938"/>
        <v>Transmission</v>
      </c>
      <c r="BW697" s="32" t="str">
        <f t="shared" si="938"/>
        <v>Instalation of higher gas turbine capacities for compressors - inkl. transit and storage</v>
      </c>
      <c r="BX697" s="32" t="str">
        <f t="shared" si="938"/>
        <v>Investment +40% of excisting capacity</v>
      </c>
      <c r="BY697" s="32" t="str">
        <f t="shared" si="938"/>
        <v>Instalation of higher gas turbine capacities for compressors - inkl. transit and storage-Investment +40% of excisting capacity</v>
      </c>
      <c r="BZ697" s="32">
        <f t="shared" si="936"/>
        <v>9.3345013923298331E-2</v>
      </c>
      <c r="CA697" s="32">
        <f t="shared" si="937"/>
        <v>14.285057934797738</v>
      </c>
    </row>
    <row r="698" spans="69:79" x14ac:dyDescent="0.25">
      <c r="BQ698" s="32">
        <f t="shared" si="918"/>
        <v>14</v>
      </c>
      <c r="BR698" s="32">
        <f t="shared" si="919"/>
        <v>32</v>
      </c>
      <c r="BS698" s="32" t="str">
        <f t="shared" ca="1" si="920"/>
        <v>HU</v>
      </c>
      <c r="BT698" s="32" t="str">
        <f t="shared" ref="BT698:BY698" si="939">BT647</f>
        <v>from 10 to 20%</v>
      </c>
      <c r="BU698" s="32" t="str">
        <f t="shared" si="939"/>
        <v>TSO</v>
      </c>
      <c r="BV698" s="32" t="str">
        <f t="shared" si="939"/>
        <v>Transmission</v>
      </c>
      <c r="BW698" s="32" t="str">
        <f t="shared" si="939"/>
        <v>Instalation of higher gas turbine capacities for compressors - inkl. transit and storage</v>
      </c>
      <c r="BX698" s="32" t="str">
        <f t="shared" si="939"/>
        <v>Gas demand +40% of excisting transport losses</v>
      </c>
      <c r="BY698" s="32" t="str">
        <f t="shared" si="939"/>
        <v>Instalation of higher gas turbine capacities for compressors - inkl. transit and storage-Gas demand +40% of excisting transport losses</v>
      </c>
      <c r="BZ698" s="32">
        <f t="shared" si="936"/>
        <v>0.21794412516340123</v>
      </c>
      <c r="CA698" s="32">
        <f t="shared" si="937"/>
        <v>6.1078595739970263</v>
      </c>
    </row>
    <row r="699" spans="69:79" x14ac:dyDescent="0.25">
      <c r="BQ699" s="32">
        <f t="shared" si="918"/>
        <v>14</v>
      </c>
      <c r="BR699" s="32">
        <f t="shared" si="919"/>
        <v>33</v>
      </c>
      <c r="BS699" s="32" t="str">
        <f t="shared" ca="1" si="920"/>
        <v>HU</v>
      </c>
      <c r="BT699" s="32" t="str">
        <f t="shared" ref="BT699:BY699" si="940">BT648</f>
        <v>from 10 to 20%</v>
      </c>
      <c r="BU699" s="32" t="str">
        <f t="shared" si="940"/>
        <v>TSO</v>
      </c>
      <c r="BV699" s="32" t="str">
        <f t="shared" si="940"/>
        <v>Transmission</v>
      </c>
      <c r="BW699" s="32" t="str">
        <f t="shared" si="940"/>
        <v>gas chromatographs (GC)</v>
      </c>
      <c r="BX699" s="32" t="str">
        <f t="shared" si="940"/>
        <v>Adaptation - Exchange helium</v>
      </c>
      <c r="BY699" s="32" t="str">
        <f t="shared" si="940"/>
        <v>gas chromatographs (GC)-Adaptation - Exchange helium</v>
      </c>
      <c r="BZ699" s="32">
        <f t="shared" si="936"/>
        <v>8.7713636363636369E-2</v>
      </c>
      <c r="CA699" s="32">
        <f t="shared" si="937"/>
        <v>0</v>
      </c>
    </row>
    <row r="700" spans="69:79" x14ac:dyDescent="0.25">
      <c r="BQ700" s="32">
        <f t="shared" si="918"/>
        <v>14</v>
      </c>
      <c r="BR700" s="32">
        <f t="shared" si="919"/>
        <v>34</v>
      </c>
      <c r="BS700" s="32" t="str">
        <f t="shared" ca="1" si="920"/>
        <v>HU</v>
      </c>
      <c r="BT700" s="32" t="str">
        <f t="shared" ref="BT700:BY700" si="941">BT649</f>
        <v>from 10 to 20%</v>
      </c>
      <c r="BU700" s="32" t="str">
        <f t="shared" si="941"/>
        <v>DSO</v>
      </c>
      <c r="BV700" s="32" t="str">
        <f t="shared" si="941"/>
        <v>End-use</v>
      </c>
      <c r="BW700" s="32" t="str">
        <f t="shared" si="941"/>
        <v>CHP for power generation</v>
      </c>
      <c r="BX700" s="32" t="str">
        <f t="shared" si="941"/>
        <v>Membrane for deblending - Investment</v>
      </c>
      <c r="BY700" s="32" t="str">
        <f t="shared" si="941"/>
        <v>CHP for power generation-Membrane for deblending - Investment</v>
      </c>
      <c r="BZ700" s="32">
        <f t="shared" si="936"/>
        <v>1.6826347370842454</v>
      </c>
      <c r="CA700" s="32">
        <f t="shared" si="937"/>
        <v>4.2109154670757745</v>
      </c>
    </row>
    <row r="701" spans="69:79" x14ac:dyDescent="0.25">
      <c r="BQ701" s="32">
        <f t="shared" si="918"/>
        <v>14</v>
      </c>
      <c r="BR701" s="32">
        <f t="shared" si="919"/>
        <v>35</v>
      </c>
      <c r="BS701" s="32" t="str">
        <f t="shared" ca="1" si="920"/>
        <v>HU</v>
      </c>
      <c r="BT701" s="32" t="str">
        <f t="shared" ref="BT701:BY701" si="942">BT650</f>
        <v>from 10 to 20%</v>
      </c>
      <c r="BU701" s="32" t="str">
        <f t="shared" si="942"/>
        <v>DSO</v>
      </c>
      <c r="BV701" s="32" t="str">
        <f t="shared" si="942"/>
        <v>End-use</v>
      </c>
      <c r="BW701" s="32" t="str">
        <f t="shared" si="942"/>
        <v>CHP for power generation</v>
      </c>
      <c r="BX701" s="32" t="str">
        <f t="shared" si="942"/>
        <v>Membrane for deblending - electr. demand</v>
      </c>
      <c r="BY701" s="32" t="str">
        <f t="shared" si="942"/>
        <v>CHP for power generation-Membrane for deblending - electr. demand</v>
      </c>
      <c r="BZ701" s="32">
        <f t="shared" si="936"/>
        <v>3.4773265309522614</v>
      </c>
      <c r="CA701" s="32">
        <f t="shared" si="937"/>
        <v>3.3989615833364488</v>
      </c>
    </row>
    <row r="702" spans="69:79" x14ac:dyDescent="0.25">
      <c r="BQ702" s="32">
        <f t="shared" si="918"/>
        <v>14</v>
      </c>
      <c r="BR702" s="32">
        <f t="shared" si="919"/>
        <v>36</v>
      </c>
      <c r="BS702" s="32" t="str">
        <f t="shared" ca="1" si="920"/>
        <v>HU</v>
      </c>
      <c r="BT702" s="32" t="str">
        <f t="shared" ref="BT702:BY702" si="943">BT651</f>
        <v>from 10 to 20%</v>
      </c>
      <c r="BU702" s="32" t="str">
        <f t="shared" si="943"/>
        <v>DSO</v>
      </c>
      <c r="BV702" s="32" t="str">
        <f t="shared" si="943"/>
        <v>End-use</v>
      </c>
      <c r="BW702" s="32" t="str">
        <f t="shared" si="943"/>
        <v>CHP for power generation</v>
      </c>
      <c r="BX702" s="32" t="str">
        <f t="shared" si="943"/>
        <v>Membrane for deblending - H2. use</v>
      </c>
      <c r="BY702" s="32" t="str">
        <f t="shared" si="943"/>
        <v>CHP for power generation-Membrane for deblending - H2. use</v>
      </c>
      <c r="BZ702" s="32">
        <f t="shared" si="936"/>
        <v>3.4773265309522614</v>
      </c>
      <c r="CA702" s="32">
        <f t="shared" si="937"/>
        <v>7.6518187722665907</v>
      </c>
    </row>
    <row r="703" spans="69:79" x14ac:dyDescent="0.25">
      <c r="BQ703" s="32">
        <f t="shared" si="918"/>
        <v>14</v>
      </c>
      <c r="BR703" s="32">
        <f t="shared" si="919"/>
        <v>37</v>
      </c>
      <c r="BS703" s="32" t="str">
        <f t="shared" ca="1" si="920"/>
        <v>HU</v>
      </c>
      <c r="BT703" s="32" t="str">
        <f t="shared" ref="BT703:BY703" si="944">BT652</f>
        <v>from 10 to 20%</v>
      </c>
      <c r="BU703" s="32" t="str">
        <f t="shared" si="944"/>
        <v>TSO</v>
      </c>
      <c r="BV703" s="32" t="str">
        <f t="shared" si="944"/>
        <v>Storage</v>
      </c>
      <c r="BW703" s="32" t="str">
        <f t="shared" si="944"/>
        <v>Gas pressure regulator storage withdrawal</v>
      </c>
      <c r="BX703" s="32" t="str">
        <f t="shared" si="944"/>
        <v xml:space="preserve">  +5% less energy required</v>
      </c>
      <c r="BY703" s="32" t="str">
        <f t="shared" si="944"/>
        <v>Gas pressure regulator storage withdrawal-  +5% less energy required</v>
      </c>
      <c r="BZ703" s="32">
        <f t="shared" si="936"/>
        <v>1.8751697555144384E-3</v>
      </c>
      <c r="CA703" s="32">
        <f t="shared" si="937"/>
        <v>-5.2551421312694524E-2</v>
      </c>
    </row>
    <row r="704" spans="69:79" x14ac:dyDescent="0.25">
      <c r="BQ704" s="32">
        <f t="shared" si="918"/>
        <v>14</v>
      </c>
      <c r="BR704" s="32">
        <f t="shared" si="919"/>
        <v>38</v>
      </c>
      <c r="BS704" s="32" t="str">
        <f t="shared" ca="1" si="920"/>
        <v>HU</v>
      </c>
      <c r="BT704" s="32" t="str">
        <f t="shared" ref="BT704:BY704" si="945">BT653</f>
        <v>from 10 to 20%</v>
      </c>
      <c r="BU704" s="32" t="str">
        <f t="shared" si="945"/>
        <v>TSO</v>
      </c>
      <c r="BV704" s="32" t="str">
        <f t="shared" si="945"/>
        <v>Storage</v>
      </c>
      <c r="BW704" s="32" t="str">
        <f t="shared" si="945"/>
        <v>H2 losses by drying</v>
      </c>
      <c r="BX704" s="32" t="str">
        <f t="shared" si="945"/>
        <v xml:space="preserve">  5% of H2</v>
      </c>
      <c r="BY704" s="32" t="str">
        <f t="shared" si="945"/>
        <v>H2 losses by drying-  5% of H2</v>
      </c>
      <c r="BZ704" s="32">
        <f t="shared" si="936"/>
        <v>9.543849738219895E-2</v>
      </c>
      <c r="CA704" s="32">
        <f t="shared" si="937"/>
        <v>4.7719248691099478</v>
      </c>
    </row>
    <row r="705" spans="69:79" x14ac:dyDescent="0.25">
      <c r="BQ705" s="32">
        <f t="shared" si="918"/>
        <v>14</v>
      </c>
      <c r="BR705" s="32">
        <f t="shared" si="919"/>
        <v>39</v>
      </c>
      <c r="BS705" s="32" t="str">
        <f t="shared" ca="1" si="920"/>
        <v>HU</v>
      </c>
      <c r="BT705" s="32" t="str">
        <f t="shared" ref="BT705:BY705" si="946">BT654</f>
        <v>from 10 to 20%</v>
      </c>
      <c r="BU705" s="32" t="str">
        <f t="shared" si="946"/>
        <v>TSO</v>
      </c>
      <c r="BV705" s="32" t="str">
        <f t="shared" si="946"/>
        <v>Transmission</v>
      </c>
      <c r="BW705" s="32" t="str">
        <f t="shared" si="946"/>
        <v>Gas pressure regulator &gt;40 to 16bar</v>
      </c>
      <c r="BX705" s="32" t="str">
        <f t="shared" si="946"/>
        <v xml:space="preserve"> +5% less energy required</v>
      </c>
      <c r="BY705" s="32" t="str">
        <f t="shared" si="946"/>
        <v>Gas pressure regulator &gt;40 to 16bar- +5% less energy required</v>
      </c>
      <c r="BZ705" s="32">
        <f t="shared" si="936"/>
        <v>3.9933548182072738E-3</v>
      </c>
      <c r="CA705" s="32">
        <f t="shared" si="937"/>
        <v>-0.1119133192531236</v>
      </c>
    </row>
    <row r="706" spans="69:79" x14ac:dyDescent="0.25">
      <c r="BQ706" s="32">
        <f t="shared" si="918"/>
        <v>14</v>
      </c>
      <c r="BR706" s="32">
        <f t="shared" si="919"/>
        <v>40</v>
      </c>
      <c r="BS706" s="32" t="str">
        <f t="shared" ca="1" si="920"/>
        <v>HU</v>
      </c>
      <c r="BT706" s="32" t="str">
        <f t="shared" ref="BT706:BY706" si="947">BT655</f>
        <v>from 10 to 20%</v>
      </c>
      <c r="BU706" s="32" t="str">
        <f t="shared" si="947"/>
        <v>DSO</v>
      </c>
      <c r="BV706" s="32" t="str">
        <f t="shared" si="947"/>
        <v>Distribution</v>
      </c>
      <c r="BW706" s="32" t="str">
        <f t="shared" si="947"/>
        <v>Gas pressure regulator</v>
      </c>
      <c r="BX706" s="32" t="str">
        <f t="shared" si="947"/>
        <v>Exchange Gas pressure regulator - Investment</v>
      </c>
      <c r="BY706" s="32" t="str">
        <f t="shared" si="947"/>
        <v>Gas pressure regulator-Exchange Gas pressure regulator - Investment</v>
      </c>
      <c r="BZ706" s="32">
        <f t="shared" si="936"/>
        <v>6.6082942268645057</v>
      </c>
      <c r="CA706" s="32">
        <f t="shared" si="937"/>
        <v>18.537751874366148</v>
      </c>
    </row>
    <row r="707" spans="69:79" x14ac:dyDescent="0.25">
      <c r="BQ707" s="32">
        <f t="shared" si="918"/>
        <v>14</v>
      </c>
      <c r="BR707" s="32">
        <f t="shared" si="919"/>
        <v>41</v>
      </c>
      <c r="BS707" s="32" t="str">
        <f t="shared" ca="1" si="920"/>
        <v>HU</v>
      </c>
      <c r="BT707" s="32" t="str">
        <f t="shared" ref="BT707:BY707" si="948">BT656</f>
        <v>from 10 to 20%</v>
      </c>
      <c r="BU707" s="32" t="str">
        <f t="shared" si="948"/>
        <v>DSO</v>
      </c>
      <c r="BV707" s="32" t="str">
        <f t="shared" si="948"/>
        <v>Distribution</v>
      </c>
      <c r="BW707" s="32" t="str">
        <f t="shared" si="948"/>
        <v>gas chromatographs (GC)</v>
      </c>
      <c r="BX707" s="32" t="str">
        <f t="shared" si="948"/>
        <v>Additional PCS Analysers for calorific value reconstruction system</v>
      </c>
      <c r="BY707" s="32" t="str">
        <f t="shared" si="948"/>
        <v>gas chromatographs (GC)-Additional PCS Analysers for calorific value reconstruction system</v>
      </c>
      <c r="BZ707" s="32">
        <f t="shared" si="936"/>
        <v>1.3460519328387348</v>
      </c>
      <c r="CA707" s="32">
        <f t="shared" si="937"/>
        <v>21.257461559669668</v>
      </c>
    </row>
    <row r="708" spans="69:79" x14ac:dyDescent="0.25">
      <c r="BQ708" s="32">
        <f t="shared" si="918"/>
        <v>14</v>
      </c>
      <c r="BR708" s="32">
        <f t="shared" si="919"/>
        <v>42</v>
      </c>
      <c r="BS708" s="32" t="str">
        <f t="shared" ca="1" si="920"/>
        <v>HU</v>
      </c>
      <c r="BT708" s="32" t="str">
        <f t="shared" ref="BT708:BY708" si="949">BT657</f>
        <v>from 10 to 20%</v>
      </c>
      <c r="BU708" s="32" t="str">
        <f t="shared" si="949"/>
        <v>DSO</v>
      </c>
      <c r="BV708" s="32" t="str">
        <f t="shared" si="949"/>
        <v>Distribution</v>
      </c>
      <c r="BW708" s="32" t="str">
        <f t="shared" si="949"/>
        <v>Chemical industry (material use), glass</v>
      </c>
      <c r="BX708" s="32" t="str">
        <f t="shared" si="949"/>
        <v>Membrane for deblending - Investment</v>
      </c>
      <c r="BY708" s="32" t="str">
        <f t="shared" si="949"/>
        <v>Chemical industry (material use), glass-Membrane for deblending - Investment</v>
      </c>
      <c r="BZ708" s="32">
        <f t="shared" si="936"/>
        <v>1.183081543338216</v>
      </c>
      <c r="CA708" s="32">
        <f t="shared" si="937"/>
        <v>1.1290321327288557</v>
      </c>
    </row>
    <row r="709" spans="69:79" x14ac:dyDescent="0.25">
      <c r="BQ709" s="32">
        <f t="shared" si="918"/>
        <v>14</v>
      </c>
      <c r="BR709" s="32">
        <f t="shared" si="919"/>
        <v>43</v>
      </c>
      <c r="BS709" s="32" t="str">
        <f t="shared" ca="1" si="920"/>
        <v>HU</v>
      </c>
      <c r="BT709" s="32" t="str">
        <f t="shared" ref="BT709:BY709" si="950">BT658</f>
        <v>from 10 to 20%</v>
      </c>
      <c r="BU709" s="32" t="str">
        <f t="shared" si="950"/>
        <v>DSO</v>
      </c>
      <c r="BV709" s="32" t="str">
        <f t="shared" si="950"/>
        <v>Distribution</v>
      </c>
      <c r="BW709" s="32" t="str">
        <f t="shared" si="950"/>
        <v>Chemical industry (material use), glass</v>
      </c>
      <c r="BX709" s="32" t="str">
        <f t="shared" si="950"/>
        <v>Membrane for deblending - H2. use</v>
      </c>
      <c r="BY709" s="32" t="str">
        <f t="shared" si="950"/>
        <v>Chemical industry (material use), glass-Membrane for deblending - H2. use</v>
      </c>
      <c r="BZ709" s="32">
        <f t="shared" si="936"/>
        <v>20.727588639285546</v>
      </c>
      <c r="CA709" s="32">
        <f t="shared" si="937"/>
        <v>22.805415373297055</v>
      </c>
    </row>
    <row r="710" spans="69:79" x14ac:dyDescent="0.25">
      <c r="BQ710" s="32">
        <f t="shared" si="918"/>
        <v>14</v>
      </c>
      <c r="BR710" s="32">
        <f t="shared" si="919"/>
        <v>44</v>
      </c>
      <c r="BS710" s="32" t="str">
        <f t="shared" ca="1" si="920"/>
        <v>HU</v>
      </c>
      <c r="BT710" s="32" t="str">
        <f t="shared" ref="BT710:BY710" si="951">BT659</f>
        <v>from 10 to 20%</v>
      </c>
      <c r="BU710" s="32" t="str">
        <f t="shared" si="951"/>
        <v>DSO</v>
      </c>
      <c r="BV710" s="32" t="str">
        <f t="shared" si="951"/>
        <v>Distribution</v>
      </c>
      <c r="BW710" s="32" t="str">
        <f t="shared" si="951"/>
        <v xml:space="preserve">Gas turbine for power generation (old stock) </v>
      </c>
      <c r="BX710" s="32" t="str">
        <f t="shared" si="951"/>
        <v>Membrane for deblending - Investment</v>
      </c>
      <c r="BY710" s="32" t="str">
        <f t="shared" si="951"/>
        <v>Gas turbine for power generation (old stock) -Membrane for deblending - Investment</v>
      </c>
      <c r="BZ710" s="32">
        <f t="shared" si="936"/>
        <v>3.7344375812003596</v>
      </c>
      <c r="CA710" s="32">
        <f t="shared" si="937"/>
        <v>3.5638287576937437</v>
      </c>
    </row>
    <row r="711" spans="69:79" x14ac:dyDescent="0.25">
      <c r="BQ711" s="32">
        <f t="shared" si="918"/>
        <v>14</v>
      </c>
      <c r="BR711" s="32">
        <f t="shared" si="919"/>
        <v>45</v>
      </c>
      <c r="BS711" s="32" t="str">
        <f t="shared" ca="1" si="920"/>
        <v>HU</v>
      </c>
      <c r="BT711" s="32" t="str">
        <f t="shared" ref="BT711:BY711" si="952">BT660</f>
        <v>from 10 to 20%</v>
      </c>
      <c r="BU711" s="32" t="str">
        <f t="shared" si="952"/>
        <v>DSO</v>
      </c>
      <c r="BV711" s="32" t="str">
        <f t="shared" si="952"/>
        <v>Distribution</v>
      </c>
      <c r="BW711" s="32" t="str">
        <f t="shared" si="952"/>
        <v xml:space="preserve">Gas turbine for power generation (old stock) </v>
      </c>
      <c r="BX711" s="32" t="str">
        <f t="shared" si="952"/>
        <v>Membrane for deblending - H2. use</v>
      </c>
      <c r="BY711" s="32" t="str">
        <f t="shared" si="952"/>
        <v>Gas turbine for power generation (old stock) -Membrane for deblending - H2. use</v>
      </c>
      <c r="BZ711" s="32">
        <f t="shared" si="936"/>
        <v>5.559211359471492</v>
      </c>
      <c r="CA711" s="32">
        <f t="shared" si="937"/>
        <v>6.1164917157999303</v>
      </c>
    </row>
    <row r="712" spans="69:79" x14ac:dyDescent="0.25">
      <c r="BQ712" s="32">
        <f t="shared" si="918"/>
        <v>14</v>
      </c>
      <c r="BR712" s="32">
        <f t="shared" si="919"/>
        <v>46</v>
      </c>
      <c r="BS712" s="32" t="str">
        <f t="shared" ca="1" si="920"/>
        <v>HU</v>
      </c>
      <c r="BT712" s="32" t="str">
        <f t="shared" ref="BT712:BY712" si="953">BT661</f>
        <v>from 10 to 20%</v>
      </c>
      <c r="BU712" s="32" t="str">
        <f t="shared" si="953"/>
        <v>DSO</v>
      </c>
      <c r="BV712" s="32" t="str">
        <f t="shared" si="953"/>
        <v>Distribution</v>
      </c>
      <c r="BW712" s="32" t="str">
        <f t="shared" si="953"/>
        <v>Gas turbine for grid and storage</v>
      </c>
      <c r="BX712" s="32" t="str">
        <f t="shared" si="953"/>
        <v>Membrane for deblending - Investment</v>
      </c>
      <c r="BY712" s="32" t="str">
        <f t="shared" si="953"/>
        <v>Gas turbine for grid and storage-Membrane for deblending - Investment</v>
      </c>
      <c r="BZ712" s="32">
        <f t="shared" si="936"/>
        <v>0.70715919638862368</v>
      </c>
      <c r="CA712" s="32">
        <f t="shared" si="937"/>
        <v>1.8361933167841524</v>
      </c>
    </row>
    <row r="713" spans="69:79" x14ac:dyDescent="0.25">
      <c r="BQ713" s="32">
        <f t="shared" si="918"/>
        <v>14</v>
      </c>
      <c r="BR713" s="32">
        <f t="shared" si="919"/>
        <v>47</v>
      </c>
      <c r="BS713" s="32" t="str">
        <f t="shared" ca="1" si="920"/>
        <v>HU</v>
      </c>
      <c r="BT713" s="32" t="str">
        <f t="shared" ref="BT713:BY713" si="954">BT662</f>
        <v>from 10 to 20%</v>
      </c>
      <c r="BU713" s="32" t="str">
        <f t="shared" si="954"/>
        <v>DSO</v>
      </c>
      <c r="BV713" s="32" t="str">
        <f t="shared" si="954"/>
        <v>Distribution</v>
      </c>
      <c r="BW713" s="32" t="str">
        <f t="shared" si="954"/>
        <v>Gas turbine for grid and storage</v>
      </c>
      <c r="BX713" s="32" t="str">
        <f t="shared" si="954"/>
        <v>Membrane for deblending - H2. use</v>
      </c>
      <c r="BY713" s="32" t="str">
        <f t="shared" si="954"/>
        <v>Gas turbine for grid and storage-Membrane for deblending - H2. use</v>
      </c>
      <c r="BZ713" s="32">
        <f t="shared" si="936"/>
        <v>0.54486031290850301</v>
      </c>
      <c r="CA713" s="32">
        <f t="shared" si="937"/>
        <v>0.59947956187977103</v>
      </c>
    </row>
    <row r="714" spans="69:79" x14ac:dyDescent="0.25">
      <c r="BQ714" s="32">
        <f t="shared" si="918"/>
        <v>14</v>
      </c>
      <c r="BR714" s="32">
        <f t="shared" si="919"/>
        <v>48</v>
      </c>
      <c r="BS714" s="32" t="str">
        <f t="shared" ca="1" si="920"/>
        <v>HU</v>
      </c>
      <c r="BT714" s="32" t="str">
        <f t="shared" ref="BT714:BY714" si="955">BT663</f>
        <v>from 10 to 20%</v>
      </c>
      <c r="BU714" s="32" t="str">
        <f t="shared" si="955"/>
        <v>DSO</v>
      </c>
      <c r="BV714" s="32" t="str">
        <f t="shared" si="955"/>
        <v>Distribution</v>
      </c>
      <c r="BW714" s="32" t="str">
        <f t="shared" si="955"/>
        <v>industrial high temperature application (&gt;500°C without glass)</v>
      </c>
      <c r="BX714" s="32" t="str">
        <f t="shared" si="955"/>
        <v xml:space="preserve">Calorific value adjustment - LPG demand </v>
      </c>
      <c r="BY714" s="32" t="str">
        <f t="shared" si="955"/>
        <v xml:space="preserve">industrial high temperature application (&gt;500°C without glass)-Calorific value adjustment - LPG demand </v>
      </c>
      <c r="BZ714" s="32">
        <f t="shared" si="936"/>
        <v>12.21593659320674</v>
      </c>
      <c r="CA714" s="32">
        <f t="shared" si="937"/>
        <v>64.38647459879887</v>
      </c>
    </row>
    <row r="715" spans="69:79" x14ac:dyDescent="0.25">
      <c r="BQ715" s="32">
        <f t="shared" si="918"/>
        <v>14</v>
      </c>
      <c r="BR715" s="32">
        <f t="shared" si="919"/>
        <v>49</v>
      </c>
      <c r="BS715" s="32" t="str">
        <f t="shared" ca="1" si="920"/>
        <v>HU</v>
      </c>
      <c r="BT715" s="32" t="str">
        <f t="shared" ref="BT715:BY715" si="956">BT664</f>
        <v>&gt;20%</v>
      </c>
      <c r="BU715" s="32" t="str">
        <f t="shared" si="956"/>
        <v>DSO</v>
      </c>
      <c r="BV715" s="32" t="str">
        <f t="shared" si="956"/>
        <v>End-use</v>
      </c>
      <c r="BW715" s="32" t="str">
        <f t="shared" si="956"/>
        <v>boilers</v>
      </c>
      <c r="BX715" s="32" t="str">
        <f t="shared" si="956"/>
        <v>new heating boilers - Investment</v>
      </c>
      <c r="BY715" s="32" t="str">
        <f t="shared" si="956"/>
        <v>boilers-new heating boilers - Investment</v>
      </c>
      <c r="BZ715" s="32">
        <f t="shared" si="936"/>
        <v>657.7129845321449</v>
      </c>
      <c r="CA715" s="32">
        <f t="shared" si="937"/>
        <v>679.23473270500563</v>
      </c>
    </row>
    <row r="716" spans="69:79" x14ac:dyDescent="0.25">
      <c r="BQ716" s="32">
        <f t="shared" si="918"/>
        <v>14</v>
      </c>
      <c r="BR716" s="32">
        <f t="shared" si="919"/>
        <v>50</v>
      </c>
      <c r="BS716" s="32" t="str">
        <f t="shared" ca="1" si="920"/>
        <v>HU</v>
      </c>
      <c r="BT716" s="32" t="str">
        <f t="shared" ref="BT716:BY716" si="957">BT665</f>
        <v>&gt;20%</v>
      </c>
      <c r="BU716" s="32" t="str">
        <f t="shared" si="957"/>
        <v>DSO</v>
      </c>
      <c r="BV716" s="32" t="str">
        <f t="shared" si="957"/>
        <v>…</v>
      </c>
      <c r="BW716" s="32" t="str">
        <f t="shared" si="957"/>
        <v>…</v>
      </c>
      <c r="BX716" s="32" t="str">
        <f t="shared" si="957"/>
        <v>new heating boilers - Investment</v>
      </c>
      <c r="BY716" s="32" t="str">
        <f t="shared" si="957"/>
        <v>…-new heating boilers - Investment</v>
      </c>
      <c r="BZ716" s="32">
        <f t="shared" si="936"/>
        <v>0</v>
      </c>
      <c r="CA716" s="32">
        <f t="shared" si="937"/>
        <v>0</v>
      </c>
    </row>
    <row r="717" spans="69:79" x14ac:dyDescent="0.25">
      <c r="BQ717" s="32">
        <f t="shared" si="918"/>
        <v>14</v>
      </c>
      <c r="BR717" s="32">
        <f t="shared" si="919"/>
        <v>51</v>
      </c>
      <c r="BS717" s="32" t="str">
        <f t="shared" ca="1" si="920"/>
        <v>HU</v>
      </c>
      <c r="BT717" s="32" t="str">
        <f t="shared" ref="BT717:BY717" si="958">BT666</f>
        <v>&gt;20%</v>
      </c>
      <c r="BU717" s="32" t="str">
        <f t="shared" si="958"/>
        <v>DSO</v>
      </c>
      <c r="BV717" s="32" t="str">
        <f t="shared" si="958"/>
        <v>…</v>
      </c>
      <c r="BW717" s="32" t="str">
        <f t="shared" si="958"/>
        <v>…</v>
      </c>
      <c r="BX717" s="32" t="str">
        <f t="shared" si="958"/>
        <v>new heating boilers - Investment</v>
      </c>
      <c r="BY717" s="32" t="str">
        <f t="shared" si="958"/>
        <v>…-new heating boilers - Investment</v>
      </c>
      <c r="BZ717" s="32">
        <f t="shared" si="936"/>
        <v>0</v>
      </c>
      <c r="CA717" s="32">
        <f t="shared" si="937"/>
        <v>0</v>
      </c>
    </row>
    <row r="718" spans="69:79" x14ac:dyDescent="0.25">
      <c r="BQ718" s="32">
        <f t="shared" si="918"/>
        <v>15</v>
      </c>
      <c r="BR718" s="32">
        <f t="shared" si="919"/>
        <v>1</v>
      </c>
      <c r="BS718" s="32" t="str">
        <f t="shared" ca="1" si="920"/>
        <v>IE</v>
      </c>
      <c r="BT718" s="32" t="str">
        <f t="shared" ref="BT718:BY718" si="959">BT667</f>
        <v>&lt;5%</v>
      </c>
      <c r="BU718" s="32" t="str">
        <f t="shared" si="959"/>
        <v>TSO</v>
      </c>
      <c r="BV718" s="32" t="str">
        <f t="shared" si="959"/>
        <v>Storage</v>
      </c>
      <c r="BW718" s="32" t="str">
        <f t="shared" si="959"/>
        <v>Porous storage</v>
      </c>
      <c r="BX718" s="32" t="str">
        <f t="shared" si="959"/>
        <v>Desulfurization and Drying - Investment</v>
      </c>
      <c r="BY718" s="32" t="str">
        <f t="shared" si="959"/>
        <v>Porous storage-Desulfurization and Drying - Investment</v>
      </c>
      <c r="BZ718" s="32">
        <f t="shared" si="936"/>
        <v>0</v>
      </c>
      <c r="CA718" s="32">
        <f t="shared" si="937"/>
        <v>0</v>
      </c>
    </row>
    <row r="719" spans="69:79" x14ac:dyDescent="0.25">
      <c r="BQ719" s="32">
        <f t="shared" si="918"/>
        <v>15</v>
      </c>
      <c r="BR719" s="32">
        <f t="shared" si="919"/>
        <v>2</v>
      </c>
      <c r="BS719" s="32" t="str">
        <f t="shared" ca="1" si="920"/>
        <v>IE</v>
      </c>
      <c r="BT719" s="32" t="str">
        <f t="shared" ref="BT719:BY719" si="960">BT668</f>
        <v>&lt;5%</v>
      </c>
      <c r="BU719" s="32" t="str">
        <f t="shared" si="960"/>
        <v>TSO</v>
      </c>
      <c r="BV719" s="32" t="str">
        <f t="shared" si="960"/>
        <v>Industrie</v>
      </c>
      <c r="BW719" s="32" t="str">
        <f t="shared" si="960"/>
        <v>50% Chemical industry (material use), glass</v>
      </c>
      <c r="BX719" s="32" t="str">
        <f t="shared" si="960"/>
        <v>Membrane for deblending - Investment</v>
      </c>
      <c r="BY719" s="32" t="str">
        <f t="shared" si="960"/>
        <v>50% Chemical industry (material use), glass-Membrane for deblending - Investment</v>
      </c>
      <c r="BZ719" s="32">
        <f t="shared" si="936"/>
        <v>0</v>
      </c>
      <c r="CA719" s="32">
        <f t="shared" si="937"/>
        <v>0</v>
      </c>
    </row>
    <row r="720" spans="69:79" x14ac:dyDescent="0.25">
      <c r="BQ720" s="32">
        <f t="shared" si="918"/>
        <v>15</v>
      </c>
      <c r="BR720" s="32">
        <f t="shared" si="919"/>
        <v>3</v>
      </c>
      <c r="BS720" s="32" t="str">
        <f t="shared" ca="1" si="920"/>
        <v>IE</v>
      </c>
      <c r="BT720" s="32" t="str">
        <f t="shared" ref="BT720:BY720" si="961">BT669</f>
        <v>&lt;5%</v>
      </c>
      <c r="BU720" s="32" t="str">
        <f t="shared" si="961"/>
        <v>TSO</v>
      </c>
      <c r="BV720" s="32" t="str">
        <f t="shared" si="961"/>
        <v>Industrie</v>
      </c>
      <c r="BW720" s="32" t="str">
        <f t="shared" si="961"/>
        <v>50% Chemical industry (material use), glass</v>
      </c>
      <c r="BX720" s="32" t="str">
        <f t="shared" si="961"/>
        <v>Membrane for deblending - electr. demand</v>
      </c>
      <c r="BY720" s="32" t="str">
        <f t="shared" si="961"/>
        <v>50% Chemical industry (material use), glass-Membrane for deblending - electr. demand</v>
      </c>
      <c r="BZ720" s="32">
        <f t="shared" si="936"/>
        <v>0</v>
      </c>
      <c r="CA720" s="32">
        <f t="shared" si="937"/>
        <v>0</v>
      </c>
    </row>
    <row r="721" spans="69:79" x14ac:dyDescent="0.25">
      <c r="BQ721" s="32">
        <f t="shared" si="918"/>
        <v>15</v>
      </c>
      <c r="BR721" s="32">
        <f t="shared" si="919"/>
        <v>4</v>
      </c>
      <c r="BS721" s="32" t="str">
        <f t="shared" ca="1" si="920"/>
        <v>IE</v>
      </c>
      <c r="BT721" s="32" t="str">
        <f t="shared" ref="BT721:BY721" si="962">BT670</f>
        <v>&lt;5%</v>
      </c>
      <c r="BU721" s="32" t="str">
        <f t="shared" si="962"/>
        <v>TSO</v>
      </c>
      <c r="BV721" s="32" t="str">
        <f t="shared" si="962"/>
        <v>Industrie</v>
      </c>
      <c r="BW721" s="32" t="str">
        <f t="shared" si="962"/>
        <v>50% Chemical industry (material use), glass</v>
      </c>
      <c r="BX721" s="32" t="str">
        <f t="shared" si="962"/>
        <v>Membrane for deblending - H2. use</v>
      </c>
      <c r="BY721" s="32" t="str">
        <f t="shared" si="962"/>
        <v>50% Chemical industry (material use), glass-Membrane for deblending - H2. use</v>
      </c>
      <c r="BZ721" s="32">
        <f t="shared" si="936"/>
        <v>0</v>
      </c>
      <c r="CA721" s="32">
        <f t="shared" si="937"/>
        <v>0</v>
      </c>
    </row>
    <row r="722" spans="69:79" x14ac:dyDescent="0.25">
      <c r="BQ722" s="32">
        <f t="shared" si="918"/>
        <v>15</v>
      </c>
      <c r="BR722" s="32">
        <f t="shared" si="919"/>
        <v>5</v>
      </c>
      <c r="BS722" s="32" t="str">
        <f t="shared" ca="1" si="920"/>
        <v>IE</v>
      </c>
      <c r="BT722" s="32" t="str">
        <f t="shared" ref="BT722:BY722" si="963">BT671</f>
        <v>&lt;5%</v>
      </c>
      <c r="BU722" s="32" t="str">
        <f t="shared" si="963"/>
        <v>DSO</v>
      </c>
      <c r="BV722" s="32" t="str">
        <f t="shared" si="963"/>
        <v>Industrie</v>
      </c>
      <c r="BW722" s="32" t="str">
        <f t="shared" si="963"/>
        <v>50% Chemical industry (material use), glass</v>
      </c>
      <c r="BX722" s="32" t="str">
        <f t="shared" si="963"/>
        <v>Membrane for deblending - Investment</v>
      </c>
      <c r="BY722" s="32" t="str">
        <f t="shared" si="963"/>
        <v>50% Chemical industry (material use), glass-Membrane for deblending - Investment</v>
      </c>
      <c r="BZ722" s="32">
        <f t="shared" si="936"/>
        <v>0</v>
      </c>
      <c r="CA722" s="32">
        <f t="shared" si="937"/>
        <v>0</v>
      </c>
    </row>
    <row r="723" spans="69:79" x14ac:dyDescent="0.25">
      <c r="BQ723" s="32">
        <f t="shared" si="918"/>
        <v>15</v>
      </c>
      <c r="BR723" s="32">
        <f t="shared" si="919"/>
        <v>6</v>
      </c>
      <c r="BS723" s="32" t="str">
        <f t="shared" ca="1" si="920"/>
        <v>IE</v>
      </c>
      <c r="BT723" s="32" t="str">
        <f t="shared" ref="BT723:BY723" si="964">BT672</f>
        <v>&lt;5%</v>
      </c>
      <c r="BU723" s="32" t="str">
        <f t="shared" si="964"/>
        <v>DSO</v>
      </c>
      <c r="BV723" s="32" t="str">
        <f t="shared" si="964"/>
        <v>Industrie</v>
      </c>
      <c r="BW723" s="32" t="str">
        <f t="shared" si="964"/>
        <v>50% Chemical industry (material use), glass</v>
      </c>
      <c r="BX723" s="32" t="str">
        <f t="shared" si="964"/>
        <v>Membrane for deblending - electr. demand</v>
      </c>
      <c r="BY723" s="32" t="str">
        <f t="shared" si="964"/>
        <v>50% Chemical industry (material use), glass-Membrane for deblending - electr. demand</v>
      </c>
      <c r="BZ723" s="32">
        <f t="shared" si="936"/>
        <v>0</v>
      </c>
      <c r="CA723" s="32">
        <f t="shared" si="937"/>
        <v>0</v>
      </c>
    </row>
    <row r="724" spans="69:79" x14ac:dyDescent="0.25">
      <c r="BQ724" s="32">
        <f t="shared" si="918"/>
        <v>15</v>
      </c>
      <c r="BR724" s="32">
        <f t="shared" si="919"/>
        <v>7</v>
      </c>
      <c r="BS724" s="32" t="str">
        <f t="shared" ca="1" si="920"/>
        <v>IE</v>
      </c>
      <c r="BT724" s="32" t="str">
        <f t="shared" ref="BT724:BY724" si="965">BT673</f>
        <v>&lt;5%</v>
      </c>
      <c r="BU724" s="32" t="str">
        <f t="shared" si="965"/>
        <v>DSO</v>
      </c>
      <c r="BV724" s="32" t="str">
        <f t="shared" si="965"/>
        <v>Industrie</v>
      </c>
      <c r="BW724" s="32" t="str">
        <f t="shared" si="965"/>
        <v>50% Chemical industry (material use), glass</v>
      </c>
      <c r="BX724" s="32" t="str">
        <f t="shared" si="965"/>
        <v>Membrane for deblending - H2. use</v>
      </c>
      <c r="BY724" s="32" t="str">
        <f t="shared" si="965"/>
        <v>50% Chemical industry (material use), glass-Membrane for deblending - H2. use</v>
      </c>
      <c r="BZ724" s="32">
        <f t="shared" si="936"/>
        <v>0</v>
      </c>
      <c r="CA724" s="32">
        <f t="shared" si="937"/>
        <v>0</v>
      </c>
    </row>
    <row r="725" spans="69:79" x14ac:dyDescent="0.25">
      <c r="BQ725" s="32">
        <f t="shared" si="918"/>
        <v>15</v>
      </c>
      <c r="BR725" s="32">
        <f t="shared" si="919"/>
        <v>8</v>
      </c>
      <c r="BS725" s="32" t="str">
        <f t="shared" ca="1" si="920"/>
        <v>IE</v>
      </c>
      <c r="BT725" s="32" t="str">
        <f t="shared" ref="BT725:BY725" si="966">BT674</f>
        <v>from 5 to 10%</v>
      </c>
      <c r="BU725" s="32" t="str">
        <f t="shared" si="966"/>
        <v>TSO</v>
      </c>
      <c r="BV725" s="32" t="str">
        <f t="shared" si="966"/>
        <v>End-use</v>
      </c>
      <c r="BW725" s="32" t="str">
        <f t="shared" si="966"/>
        <v xml:space="preserve">Gas turbine for power generation (old stock) </v>
      </c>
      <c r="BX725" s="32" t="str">
        <f t="shared" si="966"/>
        <v>Membrane for deblending - Investment</v>
      </c>
      <c r="BY725" s="32" t="str">
        <f t="shared" si="966"/>
        <v>Gas turbine for power generation (old stock) -Membrane for deblending - Investment</v>
      </c>
      <c r="BZ725" s="32">
        <f t="shared" si="936"/>
        <v>4.0607736128061624</v>
      </c>
      <c r="CA725" s="32">
        <f t="shared" si="937"/>
        <v>6.2871244477778596</v>
      </c>
    </row>
    <row r="726" spans="69:79" x14ac:dyDescent="0.25">
      <c r="BQ726" s="32">
        <f t="shared" si="918"/>
        <v>15</v>
      </c>
      <c r="BR726" s="32">
        <f t="shared" si="919"/>
        <v>9</v>
      </c>
      <c r="BS726" s="32" t="str">
        <f t="shared" ca="1" si="920"/>
        <v>IE</v>
      </c>
      <c r="BT726" s="32" t="str">
        <f t="shared" ref="BT726:BY726" si="967">BT675</f>
        <v>from 5 to 10%</v>
      </c>
      <c r="BU726" s="32" t="str">
        <f t="shared" si="967"/>
        <v>TSO</v>
      </c>
      <c r="BV726" s="32" t="str">
        <f t="shared" si="967"/>
        <v>End-use</v>
      </c>
      <c r="BW726" s="32" t="str">
        <f t="shared" si="967"/>
        <v xml:space="preserve">Gas turbine for power generation (old stock) </v>
      </c>
      <c r="BX726" s="32" t="str">
        <f t="shared" si="967"/>
        <v>Membrane for deblending - electr. demand</v>
      </c>
      <c r="BY726" s="32" t="str">
        <f t="shared" si="967"/>
        <v>Gas turbine for power generation (old stock) -Membrane for deblending - electr. demand</v>
      </c>
      <c r="BZ726" s="32">
        <f t="shared" si="936"/>
        <v>13.20683865335174</v>
      </c>
      <c r="CA726" s="32">
        <f t="shared" si="937"/>
        <v>12.909209653018264</v>
      </c>
    </row>
    <row r="727" spans="69:79" x14ac:dyDescent="0.25">
      <c r="BQ727" s="32">
        <f t="shared" si="918"/>
        <v>15</v>
      </c>
      <c r="BR727" s="32">
        <f t="shared" si="919"/>
        <v>10</v>
      </c>
      <c r="BS727" s="32" t="str">
        <f t="shared" ca="1" si="920"/>
        <v>IE</v>
      </c>
      <c r="BT727" s="32" t="str">
        <f t="shared" ref="BT727:BY727" si="968">BT676</f>
        <v>from 5 to 10%</v>
      </c>
      <c r="BU727" s="32" t="str">
        <f t="shared" si="968"/>
        <v>TSO</v>
      </c>
      <c r="BV727" s="32" t="str">
        <f t="shared" si="968"/>
        <v>End-use</v>
      </c>
      <c r="BW727" s="32" t="str">
        <f t="shared" si="968"/>
        <v xml:space="preserve">Gas turbine for power generation (old stock) </v>
      </c>
      <c r="BX727" s="32" t="str">
        <f t="shared" si="968"/>
        <v>Membrane for deblending - H2. use</v>
      </c>
      <c r="BY727" s="32" t="str">
        <f t="shared" si="968"/>
        <v>Gas turbine for power generation (old stock) -Membrane for deblending - H2. use</v>
      </c>
      <c r="BZ727" s="32">
        <f t="shared" si="936"/>
        <v>13.20683865335174</v>
      </c>
      <c r="CA727" s="32">
        <f t="shared" si="937"/>
        <v>14.530751574592379</v>
      </c>
    </row>
    <row r="728" spans="69:79" x14ac:dyDescent="0.25">
      <c r="BQ728" s="32">
        <f t="shared" si="918"/>
        <v>15</v>
      </c>
      <c r="BR728" s="32">
        <f t="shared" si="919"/>
        <v>11</v>
      </c>
      <c r="BS728" s="32" t="str">
        <f t="shared" ca="1" si="920"/>
        <v>IE</v>
      </c>
      <c r="BT728" s="32" t="str">
        <f t="shared" ref="BT728:BY728" si="969">BT677</f>
        <v>from 5 to 10%</v>
      </c>
      <c r="BU728" s="32" t="str">
        <f t="shared" si="969"/>
        <v>TSO</v>
      </c>
      <c r="BV728" s="32" t="str">
        <f t="shared" si="969"/>
        <v>Transmission</v>
      </c>
      <c r="BW728" s="32" t="str">
        <f t="shared" si="969"/>
        <v>Gas turbine for gas grid  - inkl. transit</v>
      </c>
      <c r="BX728" s="32" t="str">
        <f t="shared" si="969"/>
        <v>Membrane for deblending - Investment</v>
      </c>
      <c r="BY728" s="32" t="str">
        <f t="shared" si="969"/>
        <v>Gas turbine for gas grid  - inkl. transit-Membrane for deblending - Investment</v>
      </c>
      <c r="BZ728" s="32">
        <f t="shared" si="936"/>
        <v>0.30462774130381964</v>
      </c>
      <c r="CA728" s="32">
        <f t="shared" si="937"/>
        <v>1.1566576167271931</v>
      </c>
    </row>
    <row r="729" spans="69:79" x14ac:dyDescent="0.25">
      <c r="BQ729" s="32">
        <f t="shared" si="918"/>
        <v>15</v>
      </c>
      <c r="BR729" s="32">
        <f t="shared" si="919"/>
        <v>12</v>
      </c>
      <c r="BS729" s="32" t="str">
        <f t="shared" ca="1" si="920"/>
        <v>IE</v>
      </c>
      <c r="BT729" s="32" t="str">
        <f t="shared" ref="BT729:BY729" si="970">BT678</f>
        <v>from 5 to 10%</v>
      </c>
      <c r="BU729" s="32" t="str">
        <f t="shared" si="970"/>
        <v>TSO</v>
      </c>
      <c r="BV729" s="32" t="str">
        <f t="shared" si="970"/>
        <v>Transmission</v>
      </c>
      <c r="BW729" s="32" t="str">
        <f t="shared" si="970"/>
        <v>Gas turbine for gas grid  - inkl. transit</v>
      </c>
      <c r="BX729" s="32" t="str">
        <f t="shared" si="970"/>
        <v>Membrane for deblending - electr. demand</v>
      </c>
      <c r="BY729" s="32" t="str">
        <f t="shared" si="970"/>
        <v>Gas turbine for gas grid  - inkl. transit-Membrane for deblending - electr. demand</v>
      </c>
      <c r="BZ729" s="32">
        <f t="shared" si="936"/>
        <v>0.18434429480643844</v>
      </c>
      <c r="CA729" s="32">
        <f t="shared" si="937"/>
        <v>0.18715156833140956</v>
      </c>
    </row>
    <row r="730" spans="69:79" x14ac:dyDescent="0.25">
      <c r="BQ730" s="32">
        <f t="shared" si="918"/>
        <v>15</v>
      </c>
      <c r="BR730" s="32">
        <f t="shared" si="919"/>
        <v>13</v>
      </c>
      <c r="BS730" s="32" t="str">
        <f t="shared" ca="1" si="920"/>
        <v>IE</v>
      </c>
      <c r="BT730" s="32" t="str">
        <f t="shared" ref="BT730:BY730" si="971">BT679</f>
        <v>from 5 to 10%</v>
      </c>
      <c r="BU730" s="32" t="str">
        <f t="shared" si="971"/>
        <v>TSO</v>
      </c>
      <c r="BV730" s="32" t="str">
        <f t="shared" si="971"/>
        <v>Transmission</v>
      </c>
      <c r="BW730" s="32" t="str">
        <f t="shared" si="971"/>
        <v>Gas turbine for gas grid  - inkl. transit</v>
      </c>
      <c r="BX730" s="32" t="str">
        <f t="shared" si="971"/>
        <v>Membrane for deblending - H2. use</v>
      </c>
      <c r="BY730" s="32" t="str">
        <f t="shared" si="971"/>
        <v>Gas turbine for gas grid  - inkl. transit-Membrane for deblending - H2. use</v>
      </c>
      <c r="BZ730" s="32">
        <f t="shared" si="936"/>
        <v>0.18434429480643844</v>
      </c>
      <c r="CA730" s="32">
        <f t="shared" si="937"/>
        <v>0.20282379624180269</v>
      </c>
    </row>
    <row r="731" spans="69:79" x14ac:dyDescent="0.25">
      <c r="BQ731" s="32">
        <f t="shared" si="918"/>
        <v>15</v>
      </c>
      <c r="BR731" s="32">
        <f t="shared" si="919"/>
        <v>14</v>
      </c>
      <c r="BS731" s="32" t="str">
        <f t="shared" ca="1" si="920"/>
        <v>IE</v>
      </c>
      <c r="BT731" s="32" t="str">
        <f t="shared" ref="BT731:BY731" si="972">BT680</f>
        <v>from 5 to 10%</v>
      </c>
      <c r="BU731" s="32" t="str">
        <f t="shared" si="972"/>
        <v>TSO</v>
      </c>
      <c r="BV731" s="32" t="str">
        <f t="shared" si="972"/>
        <v>Storage</v>
      </c>
      <c r="BW731" s="32" t="str">
        <f t="shared" si="972"/>
        <v>Gas turbine for storage (cavern + porous)</v>
      </c>
      <c r="BX731" s="32" t="str">
        <f t="shared" si="972"/>
        <v>Membrane for deblending - Investment</v>
      </c>
      <c r="BY731" s="32" t="str">
        <f t="shared" si="972"/>
        <v>Gas turbine for storage (cavern + porous)-Membrane for deblending - Investment</v>
      </c>
      <c r="BZ731" s="32">
        <f t="shared" si="936"/>
        <v>0</v>
      </c>
      <c r="CA731" s="32">
        <f t="shared" si="937"/>
        <v>0</v>
      </c>
    </row>
    <row r="732" spans="69:79" x14ac:dyDescent="0.25">
      <c r="BQ732" s="32">
        <f t="shared" si="918"/>
        <v>15</v>
      </c>
      <c r="BR732" s="32">
        <f t="shared" si="919"/>
        <v>15</v>
      </c>
      <c r="BS732" s="32" t="str">
        <f t="shared" ca="1" si="920"/>
        <v>IE</v>
      </c>
      <c r="BT732" s="32" t="str">
        <f t="shared" ref="BT732:BY732" si="973">BT681</f>
        <v>from 5 to 10%</v>
      </c>
      <c r="BU732" s="32" t="str">
        <f t="shared" si="973"/>
        <v>TSO</v>
      </c>
      <c r="BV732" s="32" t="str">
        <f t="shared" si="973"/>
        <v>Storage</v>
      </c>
      <c r="BW732" s="32" t="str">
        <f t="shared" si="973"/>
        <v>Gas turbine for storage (cavern + porous)</v>
      </c>
      <c r="BX732" s="32" t="str">
        <f t="shared" si="973"/>
        <v>Membrane for deblending - electr. demand</v>
      </c>
      <c r="BY732" s="32" t="str">
        <f t="shared" si="973"/>
        <v>Gas turbine for storage (cavern + porous)-Membrane for deblending - electr. demand</v>
      </c>
      <c r="BZ732" s="32">
        <f t="shared" si="936"/>
        <v>0</v>
      </c>
      <c r="CA732" s="32">
        <f t="shared" si="937"/>
        <v>0</v>
      </c>
    </row>
    <row r="733" spans="69:79" x14ac:dyDescent="0.25">
      <c r="BQ733" s="32">
        <f t="shared" si="918"/>
        <v>15</v>
      </c>
      <c r="BR733" s="32">
        <f t="shared" si="919"/>
        <v>16</v>
      </c>
      <c r="BS733" s="32" t="str">
        <f t="shared" ca="1" si="920"/>
        <v>IE</v>
      </c>
      <c r="BT733" s="32" t="str">
        <f t="shared" ref="BT733:BY733" si="974">BT682</f>
        <v>from 5 to 10%</v>
      </c>
      <c r="BU733" s="32" t="str">
        <f t="shared" si="974"/>
        <v>TSO</v>
      </c>
      <c r="BV733" s="32" t="str">
        <f t="shared" si="974"/>
        <v>Storage</v>
      </c>
      <c r="BW733" s="32" t="str">
        <f t="shared" si="974"/>
        <v>Gas turbine for storage (cavern + porous)</v>
      </c>
      <c r="BX733" s="32" t="str">
        <f t="shared" si="974"/>
        <v>Membrane for deblending - H2. use</v>
      </c>
      <c r="BY733" s="32" t="str">
        <f t="shared" si="974"/>
        <v>Gas turbine for storage (cavern + porous)-Membrane for deblending - H2. use</v>
      </c>
      <c r="BZ733" s="32">
        <f t="shared" si="936"/>
        <v>0</v>
      </c>
      <c r="CA733" s="32">
        <f t="shared" si="937"/>
        <v>0</v>
      </c>
    </row>
    <row r="734" spans="69:79" x14ac:dyDescent="0.25">
      <c r="BQ734" s="32">
        <f t="shared" si="918"/>
        <v>15</v>
      </c>
      <c r="BR734" s="32">
        <f t="shared" si="919"/>
        <v>17</v>
      </c>
      <c r="BS734" s="32" t="str">
        <f t="shared" ca="1" si="920"/>
        <v>IE</v>
      </c>
      <c r="BT734" s="32" t="str">
        <f t="shared" ref="BT734:BY734" si="975">BT683</f>
        <v>from 5 to 10%</v>
      </c>
      <c r="BU734" s="32" t="str">
        <f t="shared" si="975"/>
        <v>TSO</v>
      </c>
      <c r="BV734" s="32" t="str">
        <f t="shared" si="975"/>
        <v>Industrie</v>
      </c>
      <c r="BW734" s="32" t="str">
        <f t="shared" si="975"/>
        <v>50% industrial high temperature application (&gt;500°C without glass)</v>
      </c>
      <c r="BX734" s="32" t="str">
        <f t="shared" si="975"/>
        <v>Calorific value adjustment - Investment</v>
      </c>
      <c r="BY734" s="32" t="str">
        <f t="shared" si="975"/>
        <v>50% industrial high temperature application (&gt;500°C without glass)-Calorific value adjustment - Investment</v>
      </c>
      <c r="BZ734" s="32">
        <f t="shared" si="936"/>
        <v>0.18999533455644915</v>
      </c>
      <c r="CA734" s="32">
        <f t="shared" si="937"/>
        <v>1.0325272988743026</v>
      </c>
    </row>
    <row r="735" spans="69:79" x14ac:dyDescent="0.25">
      <c r="BQ735" s="32">
        <f t="shared" si="918"/>
        <v>15</v>
      </c>
      <c r="BR735" s="32">
        <f t="shared" si="919"/>
        <v>18</v>
      </c>
      <c r="BS735" s="32" t="str">
        <f t="shared" ca="1" si="920"/>
        <v>IE</v>
      </c>
      <c r="BT735" s="32" t="str">
        <f t="shared" ref="BT735:BY735" si="976">BT684</f>
        <v>from 5 to 10%</v>
      </c>
      <c r="BU735" s="32" t="str">
        <f t="shared" si="976"/>
        <v>TSO</v>
      </c>
      <c r="BV735" s="32" t="str">
        <f t="shared" si="976"/>
        <v>Industrie</v>
      </c>
      <c r="BW735" s="32" t="str">
        <f t="shared" si="976"/>
        <v>50% industrial high temperature application (&gt;500°C without glass)</v>
      </c>
      <c r="BX735" s="32" t="str">
        <f t="shared" si="976"/>
        <v xml:space="preserve">Calorific value adjustment - LPG demand </v>
      </c>
      <c r="BY735" s="32" t="str">
        <f t="shared" si="976"/>
        <v xml:space="preserve">50% industrial high temperature application (&gt;500°C without glass)-Calorific value adjustment - LPG demand </v>
      </c>
      <c r="BZ735" s="32">
        <f t="shared" si="936"/>
        <v>1.6643591307144945</v>
      </c>
      <c r="CA735" s="32">
        <f t="shared" si="937"/>
        <v>8.7723291681638624</v>
      </c>
    </row>
    <row r="736" spans="69:79" x14ac:dyDescent="0.25">
      <c r="BQ736" s="32">
        <f t="shared" si="918"/>
        <v>15</v>
      </c>
      <c r="BR736" s="32">
        <f t="shared" si="919"/>
        <v>19</v>
      </c>
      <c r="BS736" s="32" t="str">
        <f t="shared" ca="1" si="920"/>
        <v>IE</v>
      </c>
      <c r="BT736" s="32" t="str">
        <f t="shared" ref="BT736:BY736" si="977">BT685</f>
        <v>from 5 to 10%</v>
      </c>
      <c r="BU736" s="32" t="str">
        <f t="shared" si="977"/>
        <v>TSO</v>
      </c>
      <c r="BV736" s="32" t="str">
        <f t="shared" si="977"/>
        <v>Transmission</v>
      </c>
      <c r="BW736" s="32" t="str">
        <f t="shared" si="977"/>
        <v>Instalation of higher gas turbine capacities for compressors - inkl. transit and storage</v>
      </c>
      <c r="BX736" s="32" t="str">
        <f t="shared" si="977"/>
        <v>Investment +30% of excisting capacity</v>
      </c>
      <c r="BY736" s="32" t="str">
        <f t="shared" si="977"/>
        <v>Instalation of higher gas turbine capacities for compressors - inkl. transit and storage-Investment +30% of excisting capacity</v>
      </c>
      <c r="BZ736" s="32">
        <f t="shared" si="936"/>
        <v>3.0158146389078145E-2</v>
      </c>
      <c r="CA736" s="32">
        <f t="shared" si="937"/>
        <v>4.6152531374422434</v>
      </c>
    </row>
    <row r="737" spans="69:79" x14ac:dyDescent="0.25">
      <c r="BQ737" s="32">
        <f t="shared" si="918"/>
        <v>15</v>
      </c>
      <c r="BR737" s="32">
        <f t="shared" si="919"/>
        <v>20</v>
      </c>
      <c r="BS737" s="32" t="str">
        <f t="shared" ca="1" si="920"/>
        <v>IE</v>
      </c>
      <c r="BT737" s="32" t="str">
        <f t="shared" ref="BT737:BY737" si="978">BT686</f>
        <v>from 5 to 10%</v>
      </c>
      <c r="BU737" s="32" t="str">
        <f t="shared" si="978"/>
        <v>TSO</v>
      </c>
      <c r="BV737" s="32" t="str">
        <f t="shared" si="978"/>
        <v>Transmission</v>
      </c>
      <c r="BW737" s="32" t="str">
        <f t="shared" si="978"/>
        <v>Instalation of higher gas turbine capacities for compressors - inkl. transit and storage</v>
      </c>
      <c r="BX737" s="32" t="str">
        <f t="shared" si="978"/>
        <v>Gas demand +30% of excisting transport losses</v>
      </c>
      <c r="BY737" s="32" t="str">
        <f t="shared" si="978"/>
        <v>Instalation of higher gas turbine capacities for compressors - inkl. transit and storage-Gas demand +30% of excisting transport losses</v>
      </c>
      <c r="BZ737" s="32">
        <f t="shared" si="936"/>
        <v>5.5303288441931532E-2</v>
      </c>
      <c r="CA737" s="32">
        <f t="shared" si="937"/>
        <v>1.549868433160656</v>
      </c>
    </row>
    <row r="738" spans="69:79" x14ac:dyDescent="0.25">
      <c r="BQ738" s="32">
        <f t="shared" si="918"/>
        <v>15</v>
      </c>
      <c r="BR738" s="32">
        <f t="shared" si="919"/>
        <v>21</v>
      </c>
      <c r="BS738" s="32" t="str">
        <f t="shared" ca="1" si="920"/>
        <v>IE</v>
      </c>
      <c r="BT738" s="32" t="str">
        <f t="shared" ref="BT738:BY738" si="979">BT687</f>
        <v>from 5 to 10%</v>
      </c>
      <c r="BU738" s="32" t="str">
        <f t="shared" si="979"/>
        <v>TSO</v>
      </c>
      <c r="BV738" s="32" t="str">
        <f t="shared" si="979"/>
        <v>Storage</v>
      </c>
      <c r="BW738" s="32" t="str">
        <f t="shared" si="979"/>
        <v>Gas pressure regulator storage withdrawal</v>
      </c>
      <c r="BX738" s="32" t="str">
        <f t="shared" si="979"/>
        <v xml:space="preserve">  +3% less energy required</v>
      </c>
      <c r="BY738" s="32" t="str">
        <f t="shared" si="979"/>
        <v>Gas pressure regulator storage withdrawal-  +3% less energy required</v>
      </c>
      <c r="BZ738" s="32">
        <f t="shared" si="936"/>
        <v>0</v>
      </c>
      <c r="CA738" s="32">
        <f t="shared" si="937"/>
        <v>0</v>
      </c>
    </row>
    <row r="739" spans="69:79" x14ac:dyDescent="0.25">
      <c r="BQ739" s="32">
        <f t="shared" si="918"/>
        <v>15</v>
      </c>
      <c r="BR739" s="32">
        <f t="shared" si="919"/>
        <v>22</v>
      </c>
      <c r="BS739" s="32" t="str">
        <f t="shared" ca="1" si="920"/>
        <v>IE</v>
      </c>
      <c r="BT739" s="32" t="str">
        <f t="shared" ref="BT739:BY739" si="980">BT688</f>
        <v>from 5 to 10%</v>
      </c>
      <c r="BU739" s="32" t="str">
        <f t="shared" si="980"/>
        <v>TSO</v>
      </c>
      <c r="BV739" s="32" t="str">
        <f t="shared" si="980"/>
        <v>Storage</v>
      </c>
      <c r="BW739" s="32" t="str">
        <f t="shared" si="980"/>
        <v>H2 losses by drying</v>
      </c>
      <c r="BX739" s="32" t="str">
        <f t="shared" si="980"/>
        <v xml:space="preserve">  5% of H2</v>
      </c>
      <c r="BY739" s="32" t="str">
        <f t="shared" si="980"/>
        <v>H2 losses by drying-  5% of H2</v>
      </c>
      <c r="BZ739" s="32">
        <f t="shared" si="936"/>
        <v>0</v>
      </c>
      <c r="CA739" s="32">
        <f t="shared" si="937"/>
        <v>0</v>
      </c>
    </row>
    <row r="740" spans="69:79" x14ac:dyDescent="0.25">
      <c r="BQ740" s="32">
        <f t="shared" si="918"/>
        <v>15</v>
      </c>
      <c r="BR740" s="32">
        <f t="shared" si="919"/>
        <v>23</v>
      </c>
      <c r="BS740" s="32" t="str">
        <f t="shared" ca="1" si="920"/>
        <v>IE</v>
      </c>
      <c r="BT740" s="32" t="str">
        <f t="shared" ref="BT740:BY740" si="981">BT689</f>
        <v>from 5 to 10%</v>
      </c>
      <c r="BU740" s="32" t="str">
        <f t="shared" si="981"/>
        <v>TSO</v>
      </c>
      <c r="BV740" s="32" t="str">
        <f t="shared" si="981"/>
        <v>Transmission</v>
      </c>
      <c r="BW740" s="32" t="str">
        <f t="shared" si="981"/>
        <v>Gas pressure regulator &gt;40 to 16bar</v>
      </c>
      <c r="BX740" s="32" t="str">
        <f t="shared" si="981"/>
        <v xml:space="preserve">  +3% less energy required</v>
      </c>
      <c r="BY740" s="32" t="str">
        <f t="shared" si="981"/>
        <v>Gas pressure regulator &gt;40 to 16bar-  +3% less energy required</v>
      </c>
      <c r="BZ740" s="32">
        <f t="shared" si="936"/>
        <v>1.2507216675230377E-3</v>
      </c>
      <c r="CA740" s="32">
        <f t="shared" si="937"/>
        <v>-3.5051333940103596E-2</v>
      </c>
    </row>
    <row r="741" spans="69:79" x14ac:dyDescent="0.25">
      <c r="BQ741" s="32">
        <f t="shared" si="918"/>
        <v>15</v>
      </c>
      <c r="BR741" s="32">
        <f t="shared" si="919"/>
        <v>24</v>
      </c>
      <c r="BS741" s="32" t="str">
        <f t="shared" ca="1" si="920"/>
        <v>IE</v>
      </c>
      <c r="BT741" s="32" t="str">
        <f t="shared" ref="BT741:BY741" si="982">BT690</f>
        <v>from 5 to 10%</v>
      </c>
      <c r="BU741" s="32" t="str">
        <f t="shared" si="982"/>
        <v>DSO</v>
      </c>
      <c r="BV741" s="32" t="str">
        <f t="shared" si="982"/>
        <v>Industrie</v>
      </c>
      <c r="BW741" s="32" t="str">
        <f t="shared" si="982"/>
        <v>50% industrial high temperature application (&gt;500°C without glass)</v>
      </c>
      <c r="BX741" s="32" t="str">
        <f t="shared" si="982"/>
        <v>Calorific value adjustment - Investment</v>
      </c>
      <c r="BY741" s="32" t="str">
        <f t="shared" si="982"/>
        <v>50% industrial high temperature application (&gt;500°C without glass)-Calorific value adjustment - Investment</v>
      </c>
      <c r="BZ741" s="32">
        <f t="shared" si="936"/>
        <v>0.18999533455644915</v>
      </c>
      <c r="CA741" s="32">
        <f t="shared" si="937"/>
        <v>1.0325272988743026</v>
      </c>
    </row>
    <row r="742" spans="69:79" x14ac:dyDescent="0.25">
      <c r="BQ742" s="32">
        <f t="shared" si="918"/>
        <v>15</v>
      </c>
      <c r="BR742" s="32">
        <f t="shared" si="919"/>
        <v>25</v>
      </c>
      <c r="BS742" s="32" t="str">
        <f t="shared" ca="1" si="920"/>
        <v>IE</v>
      </c>
      <c r="BT742" s="32" t="str">
        <f t="shared" ref="BT742:BY742" si="983">BT691</f>
        <v>from 5 to 10%</v>
      </c>
      <c r="BU742" s="32" t="str">
        <f t="shared" si="983"/>
        <v>DSO</v>
      </c>
      <c r="BV742" s="32" t="str">
        <f t="shared" si="983"/>
        <v>Industrie</v>
      </c>
      <c r="BW742" s="32" t="str">
        <f t="shared" si="983"/>
        <v>50% industrial high temperature application (&gt;500°C without glass)</v>
      </c>
      <c r="BX742" s="32" t="str">
        <f t="shared" si="983"/>
        <v xml:space="preserve">Calorific value adjustment - LPG demand </v>
      </c>
      <c r="BY742" s="32" t="str">
        <f t="shared" si="983"/>
        <v xml:space="preserve">50% industrial high temperature application (&gt;500°C without glass)-Calorific value adjustment - LPG demand </v>
      </c>
      <c r="BZ742" s="32">
        <f t="shared" si="936"/>
        <v>1.6643591307144945</v>
      </c>
      <c r="CA742" s="32">
        <f t="shared" si="937"/>
        <v>8.7723291681638624</v>
      </c>
    </row>
    <row r="743" spans="69:79" x14ac:dyDescent="0.25">
      <c r="BQ743" s="32">
        <f t="shared" si="918"/>
        <v>15</v>
      </c>
      <c r="BR743" s="32">
        <f t="shared" si="919"/>
        <v>26</v>
      </c>
      <c r="BS743" s="32" t="str">
        <f t="shared" ca="1" si="920"/>
        <v>IE</v>
      </c>
      <c r="BT743" s="32" t="str">
        <f t="shared" ref="BT743:BY743" si="984">BT692</f>
        <v>from 5 to 10%</v>
      </c>
      <c r="BU743" s="32" t="str">
        <f t="shared" si="984"/>
        <v>TSO</v>
      </c>
      <c r="BV743" s="32" t="str">
        <f t="shared" si="984"/>
        <v>Transmission</v>
      </c>
      <c r="BW743" s="32" t="str">
        <f t="shared" si="984"/>
        <v>gas chromatographs (GC)</v>
      </c>
      <c r="BX743" s="32" t="str">
        <f t="shared" si="984"/>
        <v>Adaptation - Exchange helium</v>
      </c>
      <c r="BY743" s="32" t="str">
        <f t="shared" si="984"/>
        <v>gas chromatographs (GC)-Adaptation - Exchange helium</v>
      </c>
      <c r="BZ743" s="32">
        <f t="shared" si="936"/>
        <v>3.6247402597402598E-2</v>
      </c>
      <c r="CA743" s="32">
        <f t="shared" si="937"/>
        <v>0.28621769656656704</v>
      </c>
    </row>
    <row r="744" spans="69:79" x14ac:dyDescent="0.25">
      <c r="BQ744" s="32">
        <f t="shared" si="918"/>
        <v>15</v>
      </c>
      <c r="BR744" s="32">
        <f t="shared" si="919"/>
        <v>27</v>
      </c>
      <c r="BS744" s="32" t="str">
        <f t="shared" ca="1" si="920"/>
        <v>IE</v>
      </c>
      <c r="BT744" s="32" t="str">
        <f t="shared" ref="BT744:BY744" si="985">BT693</f>
        <v>from 5 to 10%</v>
      </c>
      <c r="BU744" s="32" t="str">
        <f t="shared" si="985"/>
        <v>DSO</v>
      </c>
      <c r="BV744" s="32" t="str">
        <f t="shared" si="985"/>
        <v>Industrie</v>
      </c>
      <c r="BW744" s="32" t="str">
        <f t="shared" si="985"/>
        <v>Chemical industry (material use), glass</v>
      </c>
      <c r="BX744" s="32" t="str">
        <f t="shared" si="985"/>
        <v>Membrane for deblending - Investment</v>
      </c>
      <c r="BY744" s="32" t="str">
        <f t="shared" si="985"/>
        <v>Chemical industry (material use), glass-Membrane for deblending - Investment</v>
      </c>
      <c r="BZ744" s="32">
        <f t="shared" si="936"/>
        <v>0</v>
      </c>
      <c r="CA744" s="32">
        <f t="shared" si="937"/>
        <v>0</v>
      </c>
    </row>
    <row r="745" spans="69:79" x14ac:dyDescent="0.25">
      <c r="BQ745" s="32">
        <f t="shared" si="918"/>
        <v>15</v>
      </c>
      <c r="BR745" s="32">
        <f t="shared" si="919"/>
        <v>28</v>
      </c>
      <c r="BS745" s="32" t="str">
        <f t="shared" ca="1" si="920"/>
        <v>IE</v>
      </c>
      <c r="BT745" s="32" t="str">
        <f t="shared" ref="BT745:BY745" si="986">BT694</f>
        <v>from 5 to 10%</v>
      </c>
      <c r="BU745" s="32" t="str">
        <f t="shared" si="986"/>
        <v>DSO</v>
      </c>
      <c r="BV745" s="32" t="str">
        <f t="shared" si="986"/>
        <v>Industrie</v>
      </c>
      <c r="BW745" s="32" t="str">
        <f t="shared" si="986"/>
        <v>Chemical industry (material use), glass</v>
      </c>
      <c r="BX745" s="32" t="str">
        <f t="shared" si="986"/>
        <v>Membrane for deblending - H2. use</v>
      </c>
      <c r="BY745" s="32" t="str">
        <f t="shared" si="986"/>
        <v>Chemical industry (material use), glass-Membrane for deblending - H2. use</v>
      </c>
      <c r="BZ745" s="32">
        <f t="shared" si="936"/>
        <v>0</v>
      </c>
      <c r="CA745" s="32">
        <f t="shared" si="937"/>
        <v>0</v>
      </c>
    </row>
    <row r="746" spans="69:79" x14ac:dyDescent="0.25">
      <c r="BQ746" s="32">
        <f t="shared" ref="BQ746:BQ809" si="987">IF(BR746=1,BQ745+1,BQ745)</f>
        <v>15</v>
      </c>
      <c r="BR746" s="32">
        <f t="shared" ref="BR746:BR809" si="988">IF(BR745=MAX($A$4:$A$54),1,BR745+1)</f>
        <v>29</v>
      </c>
      <c r="BS746" s="32" t="str">
        <f t="shared" ref="BS746:BS809" ca="1" si="989">OFFSET($AK$3,0,BQ746-1)</f>
        <v>IE</v>
      </c>
      <c r="BT746" s="32" t="str">
        <f t="shared" ref="BT746:BY746" si="990">BT695</f>
        <v>from 10 to 20%</v>
      </c>
      <c r="BU746" s="32" t="str">
        <f t="shared" si="990"/>
        <v>TSO</v>
      </c>
      <c r="BV746" s="32" t="str">
        <f t="shared" si="990"/>
        <v>Transmission</v>
      </c>
      <c r="BW746" s="32" t="str">
        <f t="shared" si="990"/>
        <v>compresor gas grid</v>
      </c>
      <c r="BX746" s="32" t="str">
        <f t="shared" si="990"/>
        <v>Component exchange - 50% Investment</v>
      </c>
      <c r="BY746" s="32" t="str">
        <f t="shared" si="990"/>
        <v>compresor gas grid-Component exchange - 50% Investment</v>
      </c>
      <c r="BZ746" s="32">
        <f t="shared" si="936"/>
        <v>0.10052715463026049</v>
      </c>
      <c r="CA746" s="32">
        <f t="shared" si="937"/>
        <v>9.0718305167533906</v>
      </c>
    </row>
    <row r="747" spans="69:79" x14ac:dyDescent="0.25">
      <c r="BQ747" s="32">
        <f t="shared" si="987"/>
        <v>15</v>
      </c>
      <c r="BR747" s="32">
        <f t="shared" si="988"/>
        <v>30</v>
      </c>
      <c r="BS747" s="32" t="str">
        <f t="shared" ca="1" si="989"/>
        <v>IE</v>
      </c>
      <c r="BT747" s="32" t="str">
        <f t="shared" ref="BT747:BY747" si="991">BT696</f>
        <v>from 10 to 20%</v>
      </c>
      <c r="BU747" s="32" t="str">
        <f t="shared" si="991"/>
        <v>TSO</v>
      </c>
      <c r="BV747" s="32" t="str">
        <f t="shared" si="991"/>
        <v>Storage</v>
      </c>
      <c r="BW747" s="32" t="str">
        <f t="shared" si="991"/>
        <v>compresor storage (cavern + porous)</v>
      </c>
      <c r="BX747" s="32" t="str">
        <f t="shared" si="991"/>
        <v>Component exchange - 50% Investment</v>
      </c>
      <c r="BY747" s="32" t="str">
        <f t="shared" si="991"/>
        <v>compresor storage (cavern + porous)-Component exchange - 50% Investment</v>
      </c>
      <c r="BZ747" s="32">
        <f t="shared" si="936"/>
        <v>0</v>
      </c>
      <c r="CA747" s="32">
        <f t="shared" si="937"/>
        <v>0</v>
      </c>
    </row>
    <row r="748" spans="69:79" x14ac:dyDescent="0.25">
      <c r="BQ748" s="32">
        <f t="shared" si="987"/>
        <v>15</v>
      </c>
      <c r="BR748" s="32">
        <f t="shared" si="988"/>
        <v>31</v>
      </c>
      <c r="BS748" s="32" t="str">
        <f t="shared" ca="1" si="989"/>
        <v>IE</v>
      </c>
      <c r="BT748" s="32" t="str">
        <f t="shared" ref="BT748:BY748" si="992">BT697</f>
        <v>from 10 to 20%</v>
      </c>
      <c r="BU748" s="32" t="str">
        <f t="shared" si="992"/>
        <v>TSO</v>
      </c>
      <c r="BV748" s="32" t="str">
        <f t="shared" si="992"/>
        <v>Transmission</v>
      </c>
      <c r="BW748" s="32" t="str">
        <f t="shared" si="992"/>
        <v>Instalation of higher gas turbine capacities for compressors - inkl. transit and storage</v>
      </c>
      <c r="BX748" s="32" t="str">
        <f t="shared" si="992"/>
        <v>Investment +40% of excisting capacity</v>
      </c>
      <c r="BY748" s="32" t="str">
        <f t="shared" si="992"/>
        <v>Instalation of higher gas turbine capacities for compressors - inkl. transit and storage-Investment +40% of excisting capacity</v>
      </c>
      <c r="BZ748" s="32">
        <f t="shared" si="936"/>
        <v>4.02108618521042E-2</v>
      </c>
      <c r="CA748" s="32">
        <f t="shared" si="937"/>
        <v>6.1536708499229915</v>
      </c>
    </row>
    <row r="749" spans="69:79" x14ac:dyDescent="0.25">
      <c r="BQ749" s="32">
        <f t="shared" si="987"/>
        <v>15</v>
      </c>
      <c r="BR749" s="32">
        <f t="shared" si="988"/>
        <v>32</v>
      </c>
      <c r="BS749" s="32" t="str">
        <f t="shared" ca="1" si="989"/>
        <v>IE</v>
      </c>
      <c r="BT749" s="32" t="str">
        <f t="shared" ref="BT749:BY749" si="993">BT698</f>
        <v>from 10 to 20%</v>
      </c>
      <c r="BU749" s="32" t="str">
        <f t="shared" si="993"/>
        <v>TSO</v>
      </c>
      <c r="BV749" s="32" t="str">
        <f t="shared" si="993"/>
        <v>Transmission</v>
      </c>
      <c r="BW749" s="32" t="str">
        <f t="shared" si="993"/>
        <v>Instalation of higher gas turbine capacities for compressors - inkl. transit and storage</v>
      </c>
      <c r="BX749" s="32" t="str">
        <f t="shared" si="993"/>
        <v>Gas demand +40% of excisting transport losses</v>
      </c>
      <c r="BY749" s="32" t="str">
        <f t="shared" si="993"/>
        <v>Instalation of higher gas turbine capacities for compressors - inkl. transit and storage-Gas demand +40% of excisting transport losses</v>
      </c>
      <c r="BZ749" s="32">
        <f t="shared" si="936"/>
        <v>7.3737717922575371E-2</v>
      </c>
      <c r="CA749" s="32">
        <f t="shared" si="937"/>
        <v>2.066491244214208</v>
      </c>
    </row>
    <row r="750" spans="69:79" x14ac:dyDescent="0.25">
      <c r="BQ750" s="32">
        <f t="shared" si="987"/>
        <v>15</v>
      </c>
      <c r="BR750" s="32">
        <f t="shared" si="988"/>
        <v>33</v>
      </c>
      <c r="BS750" s="32" t="str">
        <f t="shared" ca="1" si="989"/>
        <v>IE</v>
      </c>
      <c r="BT750" s="32" t="str">
        <f t="shared" ref="BT750:BY750" si="994">BT699</f>
        <v>from 10 to 20%</v>
      </c>
      <c r="BU750" s="32" t="str">
        <f t="shared" si="994"/>
        <v>TSO</v>
      </c>
      <c r="BV750" s="32" t="str">
        <f t="shared" si="994"/>
        <v>Transmission</v>
      </c>
      <c r="BW750" s="32" t="str">
        <f t="shared" si="994"/>
        <v>gas chromatographs (GC)</v>
      </c>
      <c r="BX750" s="32" t="str">
        <f t="shared" si="994"/>
        <v>Adaptation - Exchange helium</v>
      </c>
      <c r="BY750" s="32" t="str">
        <f t="shared" si="994"/>
        <v>gas chromatographs (GC)-Adaptation - Exchange helium</v>
      </c>
      <c r="BZ750" s="32">
        <f t="shared" si="936"/>
        <v>3.6247402597402598E-2</v>
      </c>
      <c r="CA750" s="32">
        <f t="shared" si="937"/>
        <v>0</v>
      </c>
    </row>
    <row r="751" spans="69:79" x14ac:dyDescent="0.25">
      <c r="BQ751" s="32">
        <f t="shared" si="987"/>
        <v>15</v>
      </c>
      <c r="BR751" s="32">
        <f t="shared" si="988"/>
        <v>34</v>
      </c>
      <c r="BS751" s="32" t="str">
        <f t="shared" ca="1" si="989"/>
        <v>IE</v>
      </c>
      <c r="BT751" s="32" t="str">
        <f t="shared" ref="BT751:BY751" si="995">BT700</f>
        <v>from 10 to 20%</v>
      </c>
      <c r="BU751" s="32" t="str">
        <f t="shared" si="995"/>
        <v>DSO</v>
      </c>
      <c r="BV751" s="32" t="str">
        <f t="shared" si="995"/>
        <v>End-use</v>
      </c>
      <c r="BW751" s="32" t="str">
        <f t="shared" si="995"/>
        <v>CHP for power generation</v>
      </c>
      <c r="BX751" s="32" t="str">
        <f t="shared" si="995"/>
        <v>Membrane for deblending - Investment</v>
      </c>
      <c r="BY751" s="32" t="str">
        <f t="shared" si="995"/>
        <v>CHP for power generation-Membrane for deblending - Investment</v>
      </c>
      <c r="BZ751" s="32">
        <f t="shared" si="936"/>
        <v>1.37978964532306</v>
      </c>
      <c r="CA751" s="32">
        <f t="shared" si="937"/>
        <v>3.4530236603043396</v>
      </c>
    </row>
    <row r="752" spans="69:79" x14ac:dyDescent="0.25">
      <c r="BQ752" s="32">
        <f t="shared" si="987"/>
        <v>15</v>
      </c>
      <c r="BR752" s="32">
        <f t="shared" si="988"/>
        <v>35</v>
      </c>
      <c r="BS752" s="32" t="str">
        <f t="shared" ca="1" si="989"/>
        <v>IE</v>
      </c>
      <c r="BT752" s="32" t="str">
        <f t="shared" ref="BT752:BY752" si="996">BT701</f>
        <v>from 10 to 20%</v>
      </c>
      <c r="BU752" s="32" t="str">
        <f t="shared" si="996"/>
        <v>DSO</v>
      </c>
      <c r="BV752" s="32" t="str">
        <f t="shared" si="996"/>
        <v>End-use</v>
      </c>
      <c r="BW752" s="32" t="str">
        <f t="shared" si="996"/>
        <v>CHP for power generation</v>
      </c>
      <c r="BX752" s="32" t="str">
        <f t="shared" si="996"/>
        <v>Membrane for deblending - electr. demand</v>
      </c>
      <c r="BY752" s="32" t="str">
        <f t="shared" si="996"/>
        <v>CHP for power generation-Membrane for deblending - electr. demand</v>
      </c>
      <c r="BZ752" s="32">
        <f t="shared" si="936"/>
        <v>0.84204153553001881</v>
      </c>
      <c r="CA752" s="32">
        <f t="shared" si="937"/>
        <v>0.82306530760468843</v>
      </c>
    </row>
    <row r="753" spans="69:79" x14ac:dyDescent="0.25">
      <c r="BQ753" s="32">
        <f t="shared" si="987"/>
        <v>15</v>
      </c>
      <c r="BR753" s="32">
        <f t="shared" si="988"/>
        <v>36</v>
      </c>
      <c r="BS753" s="32" t="str">
        <f t="shared" ca="1" si="989"/>
        <v>IE</v>
      </c>
      <c r="BT753" s="32" t="str">
        <f t="shared" ref="BT753:BY753" si="997">BT702</f>
        <v>from 10 to 20%</v>
      </c>
      <c r="BU753" s="32" t="str">
        <f t="shared" si="997"/>
        <v>DSO</v>
      </c>
      <c r="BV753" s="32" t="str">
        <f t="shared" si="997"/>
        <v>End-use</v>
      </c>
      <c r="BW753" s="32" t="str">
        <f t="shared" si="997"/>
        <v>CHP for power generation</v>
      </c>
      <c r="BX753" s="32" t="str">
        <f t="shared" si="997"/>
        <v>Membrane for deblending - H2. use</v>
      </c>
      <c r="BY753" s="32" t="str">
        <f t="shared" si="997"/>
        <v>CHP for power generation-Membrane for deblending - H2. use</v>
      </c>
      <c r="BZ753" s="32">
        <f t="shared" si="936"/>
        <v>0.84204153553001881</v>
      </c>
      <c r="CA753" s="32">
        <f t="shared" si="937"/>
        <v>1.8529031344181344</v>
      </c>
    </row>
    <row r="754" spans="69:79" x14ac:dyDescent="0.25">
      <c r="BQ754" s="32">
        <f t="shared" si="987"/>
        <v>15</v>
      </c>
      <c r="BR754" s="32">
        <f t="shared" si="988"/>
        <v>37</v>
      </c>
      <c r="BS754" s="32" t="str">
        <f t="shared" ca="1" si="989"/>
        <v>IE</v>
      </c>
      <c r="BT754" s="32" t="str">
        <f t="shared" ref="BT754:BY754" si="998">BT703</f>
        <v>from 10 to 20%</v>
      </c>
      <c r="BU754" s="32" t="str">
        <f t="shared" si="998"/>
        <v>TSO</v>
      </c>
      <c r="BV754" s="32" t="str">
        <f t="shared" si="998"/>
        <v>Storage</v>
      </c>
      <c r="BW754" s="32" t="str">
        <f t="shared" si="998"/>
        <v>Gas pressure regulator storage withdrawal</v>
      </c>
      <c r="BX754" s="32" t="str">
        <f t="shared" si="998"/>
        <v xml:space="preserve">  +5% less energy required</v>
      </c>
      <c r="BY754" s="32" t="str">
        <f t="shared" si="998"/>
        <v>Gas pressure regulator storage withdrawal-  +5% less energy required</v>
      </c>
      <c r="BZ754" s="32">
        <f t="shared" si="936"/>
        <v>0</v>
      </c>
      <c r="CA754" s="32">
        <f t="shared" si="937"/>
        <v>0</v>
      </c>
    </row>
    <row r="755" spans="69:79" x14ac:dyDescent="0.25">
      <c r="BQ755" s="32">
        <f t="shared" si="987"/>
        <v>15</v>
      </c>
      <c r="BR755" s="32">
        <f t="shared" si="988"/>
        <v>38</v>
      </c>
      <c r="BS755" s="32" t="str">
        <f t="shared" ca="1" si="989"/>
        <v>IE</v>
      </c>
      <c r="BT755" s="32" t="str">
        <f t="shared" ref="BT755:BY755" si="999">BT704</f>
        <v>from 10 to 20%</v>
      </c>
      <c r="BU755" s="32" t="str">
        <f t="shared" si="999"/>
        <v>TSO</v>
      </c>
      <c r="BV755" s="32" t="str">
        <f t="shared" si="999"/>
        <v>Storage</v>
      </c>
      <c r="BW755" s="32" t="str">
        <f t="shared" si="999"/>
        <v>H2 losses by drying</v>
      </c>
      <c r="BX755" s="32" t="str">
        <f t="shared" si="999"/>
        <v xml:space="preserve">  5% of H2</v>
      </c>
      <c r="BY755" s="32" t="str">
        <f t="shared" si="999"/>
        <v>H2 losses by drying-  5% of H2</v>
      </c>
      <c r="BZ755" s="32">
        <f t="shared" si="936"/>
        <v>0</v>
      </c>
      <c r="CA755" s="32">
        <f t="shared" si="937"/>
        <v>0</v>
      </c>
    </row>
    <row r="756" spans="69:79" x14ac:dyDescent="0.25">
      <c r="BQ756" s="32">
        <f t="shared" si="987"/>
        <v>15</v>
      </c>
      <c r="BR756" s="32">
        <f t="shared" si="988"/>
        <v>39</v>
      </c>
      <c r="BS756" s="32" t="str">
        <f t="shared" ca="1" si="989"/>
        <v>IE</v>
      </c>
      <c r="BT756" s="32" t="str">
        <f t="shared" ref="BT756:BY756" si="1000">BT705</f>
        <v>from 10 to 20%</v>
      </c>
      <c r="BU756" s="32" t="str">
        <f t="shared" si="1000"/>
        <v>TSO</v>
      </c>
      <c r="BV756" s="32" t="str">
        <f t="shared" si="1000"/>
        <v>Transmission</v>
      </c>
      <c r="BW756" s="32" t="str">
        <f t="shared" si="1000"/>
        <v>Gas pressure regulator &gt;40 to 16bar</v>
      </c>
      <c r="BX756" s="32" t="str">
        <f t="shared" si="1000"/>
        <v xml:space="preserve"> +5% less energy required</v>
      </c>
      <c r="BY756" s="32" t="str">
        <f t="shared" si="1000"/>
        <v>Gas pressure regulator &gt;40 to 16bar- +5% less energy required</v>
      </c>
      <c r="BZ756" s="32">
        <f t="shared" si="936"/>
        <v>2.0845361125383963E-3</v>
      </c>
      <c r="CA756" s="32">
        <f t="shared" si="937"/>
        <v>-5.841888990017266E-2</v>
      </c>
    </row>
    <row r="757" spans="69:79" x14ac:dyDescent="0.25">
      <c r="BQ757" s="32">
        <f t="shared" si="987"/>
        <v>15</v>
      </c>
      <c r="BR757" s="32">
        <f t="shared" si="988"/>
        <v>40</v>
      </c>
      <c r="BS757" s="32" t="str">
        <f t="shared" ca="1" si="989"/>
        <v>IE</v>
      </c>
      <c r="BT757" s="32" t="str">
        <f t="shared" ref="BT757:BY757" si="1001">BT706</f>
        <v>from 10 to 20%</v>
      </c>
      <c r="BU757" s="32" t="str">
        <f t="shared" si="1001"/>
        <v>DSO</v>
      </c>
      <c r="BV757" s="32" t="str">
        <f t="shared" si="1001"/>
        <v>Distribution</v>
      </c>
      <c r="BW757" s="32" t="str">
        <f t="shared" si="1001"/>
        <v>Gas pressure regulator</v>
      </c>
      <c r="BX757" s="32" t="str">
        <f t="shared" si="1001"/>
        <v>Exchange Gas pressure regulator - Investment</v>
      </c>
      <c r="BY757" s="32" t="str">
        <f t="shared" si="1001"/>
        <v>Gas pressure regulator-Exchange Gas pressure regulator - Investment</v>
      </c>
      <c r="BZ757" s="32">
        <f t="shared" si="936"/>
        <v>0.92311297344787191</v>
      </c>
      <c r="CA757" s="32">
        <f t="shared" si="937"/>
        <v>2.5895395492861524</v>
      </c>
    </row>
    <row r="758" spans="69:79" x14ac:dyDescent="0.25">
      <c r="BQ758" s="32">
        <f t="shared" si="987"/>
        <v>15</v>
      </c>
      <c r="BR758" s="32">
        <f t="shared" si="988"/>
        <v>41</v>
      </c>
      <c r="BS758" s="32" t="str">
        <f t="shared" ca="1" si="989"/>
        <v>IE</v>
      </c>
      <c r="BT758" s="32" t="str">
        <f t="shared" ref="BT758:BY758" si="1002">BT707</f>
        <v>from 10 to 20%</v>
      </c>
      <c r="BU758" s="32" t="str">
        <f t="shared" si="1002"/>
        <v>DSO</v>
      </c>
      <c r="BV758" s="32" t="str">
        <f t="shared" si="1002"/>
        <v>Distribution</v>
      </c>
      <c r="BW758" s="32" t="str">
        <f t="shared" si="1002"/>
        <v>gas chromatographs (GC)</v>
      </c>
      <c r="BX758" s="32" t="str">
        <f t="shared" si="1002"/>
        <v>Additional PCS Analysers for calorific value reconstruction system</v>
      </c>
      <c r="BY758" s="32" t="str">
        <f t="shared" si="1002"/>
        <v>gas chromatographs (GC)-Additional PCS Analysers for calorific value reconstruction system</v>
      </c>
      <c r="BZ758" s="32">
        <f t="shared" si="936"/>
        <v>0.18803006638032016</v>
      </c>
      <c r="CA758" s="32">
        <f t="shared" si="937"/>
        <v>2.9694559404645657</v>
      </c>
    </row>
    <row r="759" spans="69:79" x14ac:dyDescent="0.25">
      <c r="BQ759" s="32">
        <f t="shared" si="987"/>
        <v>15</v>
      </c>
      <c r="BR759" s="32">
        <f t="shared" si="988"/>
        <v>42</v>
      </c>
      <c r="BS759" s="32" t="str">
        <f t="shared" ca="1" si="989"/>
        <v>IE</v>
      </c>
      <c r="BT759" s="32" t="str">
        <f t="shared" ref="BT759:BY759" si="1003">BT708</f>
        <v>from 10 to 20%</v>
      </c>
      <c r="BU759" s="32" t="str">
        <f t="shared" si="1003"/>
        <v>DSO</v>
      </c>
      <c r="BV759" s="32" t="str">
        <f t="shared" si="1003"/>
        <v>Distribution</v>
      </c>
      <c r="BW759" s="32" t="str">
        <f t="shared" si="1003"/>
        <v>Chemical industry (material use), glass</v>
      </c>
      <c r="BX759" s="32" t="str">
        <f t="shared" si="1003"/>
        <v>Membrane for deblending - Investment</v>
      </c>
      <c r="BY759" s="32" t="str">
        <f t="shared" si="1003"/>
        <v>Chemical industry (material use), glass-Membrane for deblending - Investment</v>
      </c>
      <c r="BZ759" s="32">
        <f t="shared" si="936"/>
        <v>0</v>
      </c>
      <c r="CA759" s="32">
        <f t="shared" si="937"/>
        <v>0</v>
      </c>
    </row>
    <row r="760" spans="69:79" x14ac:dyDescent="0.25">
      <c r="BQ760" s="32">
        <f t="shared" si="987"/>
        <v>15</v>
      </c>
      <c r="BR760" s="32">
        <f t="shared" si="988"/>
        <v>43</v>
      </c>
      <c r="BS760" s="32" t="str">
        <f t="shared" ca="1" si="989"/>
        <v>IE</v>
      </c>
      <c r="BT760" s="32" t="str">
        <f t="shared" ref="BT760:BY760" si="1004">BT709</f>
        <v>from 10 to 20%</v>
      </c>
      <c r="BU760" s="32" t="str">
        <f t="shared" si="1004"/>
        <v>DSO</v>
      </c>
      <c r="BV760" s="32" t="str">
        <f t="shared" si="1004"/>
        <v>Distribution</v>
      </c>
      <c r="BW760" s="32" t="str">
        <f t="shared" si="1004"/>
        <v>Chemical industry (material use), glass</v>
      </c>
      <c r="BX760" s="32" t="str">
        <f t="shared" si="1004"/>
        <v>Membrane for deblending - H2. use</v>
      </c>
      <c r="BY760" s="32" t="str">
        <f t="shared" si="1004"/>
        <v>Chemical industry (material use), glass-Membrane for deblending - H2. use</v>
      </c>
      <c r="BZ760" s="32">
        <f t="shared" ref="BZ760:BZ823" si="1005">INDEX($I$4:$AI$54,$BR760,$BQ760)</f>
        <v>0</v>
      </c>
      <c r="CA760" s="32">
        <f t="shared" ref="CA760:CA823" si="1006">INDEX($AK$4:$BK$54,$BR760,$BQ760)</f>
        <v>0</v>
      </c>
    </row>
    <row r="761" spans="69:79" x14ac:dyDescent="0.25">
      <c r="BQ761" s="32">
        <f t="shared" si="987"/>
        <v>15</v>
      </c>
      <c r="BR761" s="32">
        <f t="shared" si="988"/>
        <v>44</v>
      </c>
      <c r="BS761" s="32" t="str">
        <f t="shared" ca="1" si="989"/>
        <v>IE</v>
      </c>
      <c r="BT761" s="32" t="str">
        <f t="shared" ref="BT761:BY761" si="1007">BT710</f>
        <v>from 10 to 20%</v>
      </c>
      <c r="BU761" s="32" t="str">
        <f t="shared" si="1007"/>
        <v>DSO</v>
      </c>
      <c r="BV761" s="32" t="str">
        <f t="shared" si="1007"/>
        <v>Distribution</v>
      </c>
      <c r="BW761" s="32" t="str">
        <f t="shared" si="1007"/>
        <v xml:space="preserve">Gas turbine for power generation (old stock) </v>
      </c>
      <c r="BX761" s="32" t="str">
        <f t="shared" si="1007"/>
        <v>Membrane for deblending - Investment</v>
      </c>
      <c r="BY761" s="32" t="str">
        <f t="shared" si="1007"/>
        <v>Gas turbine for power generation (old stock) -Membrane for deblending - Investment</v>
      </c>
      <c r="BZ761" s="32">
        <f t="shared" si="1005"/>
        <v>4.0607736128061624</v>
      </c>
      <c r="CA761" s="32">
        <f t="shared" si="1006"/>
        <v>3.8752560365865909</v>
      </c>
    </row>
    <row r="762" spans="69:79" x14ac:dyDescent="0.25">
      <c r="BQ762" s="32">
        <f t="shared" si="987"/>
        <v>15</v>
      </c>
      <c r="BR762" s="32">
        <f t="shared" si="988"/>
        <v>45</v>
      </c>
      <c r="BS762" s="32" t="str">
        <f t="shared" ca="1" si="989"/>
        <v>IE</v>
      </c>
      <c r="BT762" s="32" t="str">
        <f t="shared" ref="BT762:BY762" si="1008">BT711</f>
        <v>from 10 to 20%</v>
      </c>
      <c r="BU762" s="32" t="str">
        <f t="shared" si="1008"/>
        <v>DSO</v>
      </c>
      <c r="BV762" s="32" t="str">
        <f t="shared" si="1008"/>
        <v>Distribution</v>
      </c>
      <c r="BW762" s="32" t="str">
        <f t="shared" si="1008"/>
        <v xml:space="preserve">Gas turbine for power generation (old stock) </v>
      </c>
      <c r="BX762" s="32" t="str">
        <f t="shared" si="1008"/>
        <v>Membrane for deblending - H2. use</v>
      </c>
      <c r="BY762" s="32" t="str">
        <f t="shared" si="1008"/>
        <v>Gas turbine for power generation (old stock) -Membrane for deblending - H2. use</v>
      </c>
      <c r="BZ762" s="32">
        <f t="shared" si="1005"/>
        <v>13.20683865335174</v>
      </c>
      <c r="CA762" s="32">
        <f t="shared" si="1006"/>
        <v>14.530751574592379</v>
      </c>
    </row>
    <row r="763" spans="69:79" x14ac:dyDescent="0.25">
      <c r="BQ763" s="32">
        <f t="shared" si="987"/>
        <v>15</v>
      </c>
      <c r="BR763" s="32">
        <f t="shared" si="988"/>
        <v>46</v>
      </c>
      <c r="BS763" s="32" t="str">
        <f t="shared" ca="1" si="989"/>
        <v>IE</v>
      </c>
      <c r="BT763" s="32" t="str">
        <f t="shared" ref="BT763:BY763" si="1009">BT712</f>
        <v>from 10 to 20%</v>
      </c>
      <c r="BU763" s="32" t="str">
        <f t="shared" si="1009"/>
        <v>DSO</v>
      </c>
      <c r="BV763" s="32" t="str">
        <f t="shared" si="1009"/>
        <v>Distribution</v>
      </c>
      <c r="BW763" s="32" t="str">
        <f t="shared" si="1009"/>
        <v>Gas turbine for grid and storage</v>
      </c>
      <c r="BX763" s="32" t="str">
        <f t="shared" si="1009"/>
        <v>Membrane for deblending - Investment</v>
      </c>
      <c r="BY763" s="32" t="str">
        <f t="shared" si="1009"/>
        <v>Gas turbine for grid and storage-Membrane for deblending - Investment</v>
      </c>
      <c r="BZ763" s="32">
        <f t="shared" si="1005"/>
        <v>0.30462774130381964</v>
      </c>
      <c r="CA763" s="32">
        <f t="shared" si="1006"/>
        <v>0.79098939184512573</v>
      </c>
    </row>
    <row r="764" spans="69:79" x14ac:dyDescent="0.25">
      <c r="BQ764" s="32">
        <f t="shared" si="987"/>
        <v>15</v>
      </c>
      <c r="BR764" s="32">
        <f t="shared" si="988"/>
        <v>47</v>
      </c>
      <c r="BS764" s="32" t="str">
        <f t="shared" ca="1" si="989"/>
        <v>IE</v>
      </c>
      <c r="BT764" s="32" t="str">
        <f t="shared" ref="BT764:BY764" si="1010">BT713</f>
        <v>from 10 to 20%</v>
      </c>
      <c r="BU764" s="32" t="str">
        <f t="shared" si="1010"/>
        <v>DSO</v>
      </c>
      <c r="BV764" s="32" t="str">
        <f t="shared" si="1010"/>
        <v>Distribution</v>
      </c>
      <c r="BW764" s="32" t="str">
        <f t="shared" si="1010"/>
        <v>Gas turbine for grid and storage</v>
      </c>
      <c r="BX764" s="32" t="str">
        <f t="shared" si="1010"/>
        <v>Membrane for deblending - H2. use</v>
      </c>
      <c r="BY764" s="32" t="str">
        <f t="shared" si="1010"/>
        <v>Gas turbine for grid and storage-Membrane for deblending - H2. use</v>
      </c>
      <c r="BZ764" s="32">
        <f t="shared" si="1005"/>
        <v>0.18434429480643844</v>
      </c>
      <c r="CA764" s="32">
        <f t="shared" si="1006"/>
        <v>0.20282379624180269</v>
      </c>
    </row>
    <row r="765" spans="69:79" x14ac:dyDescent="0.25">
      <c r="BQ765" s="32">
        <f t="shared" si="987"/>
        <v>15</v>
      </c>
      <c r="BR765" s="32">
        <f t="shared" si="988"/>
        <v>48</v>
      </c>
      <c r="BS765" s="32" t="str">
        <f t="shared" ca="1" si="989"/>
        <v>IE</v>
      </c>
      <c r="BT765" s="32" t="str">
        <f t="shared" ref="BT765:BY765" si="1011">BT714</f>
        <v>from 10 to 20%</v>
      </c>
      <c r="BU765" s="32" t="str">
        <f t="shared" si="1011"/>
        <v>DSO</v>
      </c>
      <c r="BV765" s="32" t="str">
        <f t="shared" si="1011"/>
        <v>Distribution</v>
      </c>
      <c r="BW765" s="32" t="str">
        <f t="shared" si="1011"/>
        <v>industrial high temperature application (&gt;500°C without glass)</v>
      </c>
      <c r="BX765" s="32" t="str">
        <f t="shared" si="1011"/>
        <v xml:space="preserve">Calorific value adjustment - LPG demand </v>
      </c>
      <c r="BY765" s="32" t="str">
        <f t="shared" si="1011"/>
        <v xml:space="preserve">industrial high temperature application (&gt;500°C without glass)-Calorific value adjustment - LPG demand </v>
      </c>
      <c r="BZ765" s="32">
        <f t="shared" si="1005"/>
        <v>3.328718261428989</v>
      </c>
      <c r="CA765" s="32">
        <f t="shared" si="1006"/>
        <v>17.544658336327725</v>
      </c>
    </row>
    <row r="766" spans="69:79" x14ac:dyDescent="0.25">
      <c r="BQ766" s="32">
        <f t="shared" si="987"/>
        <v>15</v>
      </c>
      <c r="BR766" s="32">
        <f t="shared" si="988"/>
        <v>49</v>
      </c>
      <c r="BS766" s="32" t="str">
        <f t="shared" ca="1" si="989"/>
        <v>IE</v>
      </c>
      <c r="BT766" s="32" t="str">
        <f t="shared" ref="BT766:BY766" si="1012">BT715</f>
        <v>&gt;20%</v>
      </c>
      <c r="BU766" s="32" t="str">
        <f t="shared" si="1012"/>
        <v>DSO</v>
      </c>
      <c r="BV766" s="32" t="str">
        <f t="shared" si="1012"/>
        <v>End-use</v>
      </c>
      <c r="BW766" s="32" t="str">
        <f t="shared" si="1012"/>
        <v>boilers</v>
      </c>
      <c r="BX766" s="32" t="str">
        <f t="shared" si="1012"/>
        <v>new heating boilers - Investment</v>
      </c>
      <c r="BY766" s="32" t="str">
        <f t="shared" si="1012"/>
        <v>boilers-new heating boilers - Investment</v>
      </c>
      <c r="BZ766" s="32">
        <f t="shared" si="1005"/>
        <v>150.57297337158479</v>
      </c>
      <c r="CA766" s="32">
        <f t="shared" si="1006"/>
        <v>155.50003683354043</v>
      </c>
    </row>
    <row r="767" spans="69:79" x14ac:dyDescent="0.25">
      <c r="BQ767" s="32">
        <f t="shared" si="987"/>
        <v>15</v>
      </c>
      <c r="BR767" s="32">
        <f t="shared" si="988"/>
        <v>50</v>
      </c>
      <c r="BS767" s="32" t="str">
        <f t="shared" ca="1" si="989"/>
        <v>IE</v>
      </c>
      <c r="BT767" s="32" t="str">
        <f t="shared" ref="BT767:BY767" si="1013">BT716</f>
        <v>&gt;20%</v>
      </c>
      <c r="BU767" s="32" t="str">
        <f t="shared" si="1013"/>
        <v>DSO</v>
      </c>
      <c r="BV767" s="32" t="str">
        <f t="shared" si="1013"/>
        <v>…</v>
      </c>
      <c r="BW767" s="32" t="str">
        <f t="shared" si="1013"/>
        <v>…</v>
      </c>
      <c r="BX767" s="32" t="str">
        <f t="shared" si="1013"/>
        <v>new heating boilers - Investment</v>
      </c>
      <c r="BY767" s="32" t="str">
        <f t="shared" si="1013"/>
        <v>…-new heating boilers - Investment</v>
      </c>
      <c r="BZ767" s="32">
        <f t="shared" si="1005"/>
        <v>0</v>
      </c>
      <c r="CA767" s="32">
        <f t="shared" si="1006"/>
        <v>0</v>
      </c>
    </row>
    <row r="768" spans="69:79" x14ac:dyDescent="0.25">
      <c r="BQ768" s="32">
        <f t="shared" si="987"/>
        <v>15</v>
      </c>
      <c r="BR768" s="32">
        <f t="shared" si="988"/>
        <v>51</v>
      </c>
      <c r="BS768" s="32" t="str">
        <f t="shared" ca="1" si="989"/>
        <v>IE</v>
      </c>
      <c r="BT768" s="32" t="str">
        <f t="shared" ref="BT768:BY768" si="1014">BT717</f>
        <v>&gt;20%</v>
      </c>
      <c r="BU768" s="32" t="str">
        <f t="shared" si="1014"/>
        <v>DSO</v>
      </c>
      <c r="BV768" s="32" t="str">
        <f t="shared" si="1014"/>
        <v>…</v>
      </c>
      <c r="BW768" s="32" t="str">
        <f t="shared" si="1014"/>
        <v>…</v>
      </c>
      <c r="BX768" s="32" t="str">
        <f t="shared" si="1014"/>
        <v>new heating boilers - Investment</v>
      </c>
      <c r="BY768" s="32" t="str">
        <f t="shared" si="1014"/>
        <v>…-new heating boilers - Investment</v>
      </c>
      <c r="BZ768" s="32">
        <f t="shared" si="1005"/>
        <v>0</v>
      </c>
      <c r="CA768" s="32">
        <f t="shared" si="1006"/>
        <v>0</v>
      </c>
    </row>
    <row r="769" spans="69:79" x14ac:dyDescent="0.25">
      <c r="BQ769" s="32">
        <f t="shared" si="987"/>
        <v>16</v>
      </c>
      <c r="BR769" s="32">
        <f t="shared" si="988"/>
        <v>1</v>
      </c>
      <c r="BS769" s="32" t="str">
        <f t="shared" ca="1" si="989"/>
        <v>IT</v>
      </c>
      <c r="BT769" s="32" t="str">
        <f t="shared" ref="BT769:BY769" si="1015">BT718</f>
        <v>&lt;5%</v>
      </c>
      <c r="BU769" s="32" t="str">
        <f t="shared" si="1015"/>
        <v>TSO</v>
      </c>
      <c r="BV769" s="32" t="str">
        <f t="shared" si="1015"/>
        <v>Storage</v>
      </c>
      <c r="BW769" s="32" t="str">
        <f t="shared" si="1015"/>
        <v>Porous storage</v>
      </c>
      <c r="BX769" s="32" t="str">
        <f t="shared" si="1015"/>
        <v>Desulfurization and Drying - Investment</v>
      </c>
      <c r="BY769" s="32" t="str">
        <f t="shared" si="1015"/>
        <v>Porous storage-Desulfurization and Drying - Investment</v>
      </c>
      <c r="BZ769" s="32">
        <f t="shared" si="1005"/>
        <v>14.35388711594103</v>
      </c>
      <c r="CA769" s="32">
        <f t="shared" si="1006"/>
        <v>83.899441456812596</v>
      </c>
    </row>
    <row r="770" spans="69:79" x14ac:dyDescent="0.25">
      <c r="BQ770" s="32">
        <f t="shared" si="987"/>
        <v>16</v>
      </c>
      <c r="BR770" s="32">
        <f t="shared" si="988"/>
        <v>2</v>
      </c>
      <c r="BS770" s="32" t="str">
        <f t="shared" ca="1" si="989"/>
        <v>IT</v>
      </c>
      <c r="BT770" s="32" t="str">
        <f t="shared" ref="BT770:BY770" si="1016">BT719</f>
        <v>&lt;5%</v>
      </c>
      <c r="BU770" s="32" t="str">
        <f t="shared" si="1016"/>
        <v>TSO</v>
      </c>
      <c r="BV770" s="32" t="str">
        <f t="shared" si="1016"/>
        <v>Industrie</v>
      </c>
      <c r="BW770" s="32" t="str">
        <f t="shared" si="1016"/>
        <v>50% Chemical industry (material use), glass</v>
      </c>
      <c r="BX770" s="32" t="str">
        <f t="shared" si="1016"/>
        <v>Membrane for deblending - Investment</v>
      </c>
      <c r="BY770" s="32" t="str">
        <f t="shared" si="1016"/>
        <v>50% Chemical industry (material use), glass-Membrane for deblending - Investment</v>
      </c>
      <c r="BZ770" s="32">
        <f t="shared" si="1005"/>
        <v>0.97014898759505042</v>
      </c>
      <c r="CA770" s="32">
        <f t="shared" si="1006"/>
        <v>0.89138858919947073</v>
      </c>
    </row>
    <row r="771" spans="69:79" x14ac:dyDescent="0.25">
      <c r="BQ771" s="32">
        <f t="shared" si="987"/>
        <v>16</v>
      </c>
      <c r="BR771" s="32">
        <f t="shared" si="988"/>
        <v>3</v>
      </c>
      <c r="BS771" s="32" t="str">
        <f t="shared" ca="1" si="989"/>
        <v>IT</v>
      </c>
      <c r="BT771" s="32" t="str">
        <f t="shared" ref="BT771:BY771" si="1017">BT720</f>
        <v>&lt;5%</v>
      </c>
      <c r="BU771" s="32" t="str">
        <f t="shared" si="1017"/>
        <v>TSO</v>
      </c>
      <c r="BV771" s="32" t="str">
        <f t="shared" si="1017"/>
        <v>Industrie</v>
      </c>
      <c r="BW771" s="32" t="str">
        <f t="shared" si="1017"/>
        <v>50% Chemical industry (material use), glass</v>
      </c>
      <c r="BX771" s="32" t="str">
        <f t="shared" si="1017"/>
        <v>Membrane for deblending - electr. demand</v>
      </c>
      <c r="BY771" s="32" t="str">
        <f t="shared" si="1017"/>
        <v>50% Chemical industry (material use), glass-Membrane for deblending - electr. demand</v>
      </c>
      <c r="BZ771" s="32">
        <f t="shared" si="1005"/>
        <v>8.4985051313326423</v>
      </c>
      <c r="CA771" s="32">
        <f t="shared" si="1006"/>
        <v>8.3069830227525152</v>
      </c>
    </row>
    <row r="772" spans="69:79" x14ac:dyDescent="0.25">
      <c r="BQ772" s="32">
        <f t="shared" si="987"/>
        <v>16</v>
      </c>
      <c r="BR772" s="32">
        <f t="shared" si="988"/>
        <v>4</v>
      </c>
      <c r="BS772" s="32" t="str">
        <f t="shared" ca="1" si="989"/>
        <v>IT</v>
      </c>
      <c r="BT772" s="32" t="str">
        <f t="shared" ref="BT772:BY772" si="1018">BT721</f>
        <v>&lt;5%</v>
      </c>
      <c r="BU772" s="32" t="str">
        <f t="shared" si="1018"/>
        <v>TSO</v>
      </c>
      <c r="BV772" s="32" t="str">
        <f t="shared" si="1018"/>
        <v>Industrie</v>
      </c>
      <c r="BW772" s="32" t="str">
        <f t="shared" si="1018"/>
        <v>50% Chemical industry (material use), glass</v>
      </c>
      <c r="BX772" s="32" t="str">
        <f t="shared" si="1018"/>
        <v>Membrane for deblending - H2. use</v>
      </c>
      <c r="BY772" s="32" t="str">
        <f t="shared" si="1018"/>
        <v>50% Chemical industry (material use), glass-Membrane for deblending - H2. use</v>
      </c>
      <c r="BZ772" s="32">
        <f t="shared" si="1005"/>
        <v>8.4985051313326423</v>
      </c>
      <c r="CA772" s="32">
        <f t="shared" si="1006"/>
        <v>4.6752167592905733</v>
      </c>
    </row>
    <row r="773" spans="69:79" x14ac:dyDescent="0.25">
      <c r="BQ773" s="32">
        <f t="shared" si="987"/>
        <v>16</v>
      </c>
      <c r="BR773" s="32">
        <f t="shared" si="988"/>
        <v>5</v>
      </c>
      <c r="BS773" s="32" t="str">
        <f t="shared" ca="1" si="989"/>
        <v>IT</v>
      </c>
      <c r="BT773" s="32" t="str">
        <f t="shared" ref="BT773:BY773" si="1019">BT722</f>
        <v>&lt;5%</v>
      </c>
      <c r="BU773" s="32" t="str">
        <f t="shared" si="1019"/>
        <v>DSO</v>
      </c>
      <c r="BV773" s="32" t="str">
        <f t="shared" si="1019"/>
        <v>Industrie</v>
      </c>
      <c r="BW773" s="32" t="str">
        <f t="shared" si="1019"/>
        <v>50% Chemical industry (material use), glass</v>
      </c>
      <c r="BX773" s="32" t="str">
        <f t="shared" si="1019"/>
        <v>Membrane for deblending - Investment</v>
      </c>
      <c r="BY773" s="32" t="str">
        <f t="shared" si="1019"/>
        <v>50% Chemical industry (material use), glass-Membrane for deblending - Investment</v>
      </c>
      <c r="BZ773" s="32">
        <f t="shared" si="1005"/>
        <v>0.97014898759505042</v>
      </c>
      <c r="CA773" s="32">
        <f t="shared" si="1006"/>
        <v>0.89138858919947073</v>
      </c>
    </row>
    <row r="774" spans="69:79" x14ac:dyDescent="0.25">
      <c r="BQ774" s="32">
        <f t="shared" si="987"/>
        <v>16</v>
      </c>
      <c r="BR774" s="32">
        <f t="shared" si="988"/>
        <v>6</v>
      </c>
      <c r="BS774" s="32" t="str">
        <f t="shared" ca="1" si="989"/>
        <v>IT</v>
      </c>
      <c r="BT774" s="32" t="str">
        <f t="shared" ref="BT774:BY774" si="1020">BT723</f>
        <v>&lt;5%</v>
      </c>
      <c r="BU774" s="32" t="str">
        <f t="shared" si="1020"/>
        <v>DSO</v>
      </c>
      <c r="BV774" s="32" t="str">
        <f t="shared" si="1020"/>
        <v>Industrie</v>
      </c>
      <c r="BW774" s="32" t="str">
        <f t="shared" si="1020"/>
        <v>50% Chemical industry (material use), glass</v>
      </c>
      <c r="BX774" s="32" t="str">
        <f t="shared" si="1020"/>
        <v>Membrane for deblending - electr. demand</v>
      </c>
      <c r="BY774" s="32" t="str">
        <f t="shared" si="1020"/>
        <v>50% Chemical industry (material use), glass-Membrane for deblending - electr. demand</v>
      </c>
      <c r="BZ774" s="32">
        <f t="shared" si="1005"/>
        <v>8.4985051313326423</v>
      </c>
      <c r="CA774" s="32">
        <f t="shared" si="1006"/>
        <v>8.3069830227525152</v>
      </c>
    </row>
    <row r="775" spans="69:79" x14ac:dyDescent="0.25">
      <c r="BQ775" s="32">
        <f t="shared" si="987"/>
        <v>16</v>
      </c>
      <c r="BR775" s="32">
        <f t="shared" si="988"/>
        <v>7</v>
      </c>
      <c r="BS775" s="32" t="str">
        <f t="shared" ca="1" si="989"/>
        <v>IT</v>
      </c>
      <c r="BT775" s="32" t="str">
        <f t="shared" ref="BT775:BY775" si="1021">BT724</f>
        <v>&lt;5%</v>
      </c>
      <c r="BU775" s="32" t="str">
        <f t="shared" si="1021"/>
        <v>DSO</v>
      </c>
      <c r="BV775" s="32" t="str">
        <f t="shared" si="1021"/>
        <v>Industrie</v>
      </c>
      <c r="BW775" s="32" t="str">
        <f t="shared" si="1021"/>
        <v>50% Chemical industry (material use), glass</v>
      </c>
      <c r="BX775" s="32" t="str">
        <f t="shared" si="1021"/>
        <v>Membrane for deblending - H2. use</v>
      </c>
      <c r="BY775" s="32" t="str">
        <f t="shared" si="1021"/>
        <v>50% Chemical industry (material use), glass-Membrane for deblending - H2. use</v>
      </c>
      <c r="BZ775" s="32">
        <f t="shared" si="1005"/>
        <v>8.4985051313326423</v>
      </c>
      <c r="CA775" s="32">
        <f t="shared" si="1006"/>
        <v>4.6752167592905733</v>
      </c>
    </row>
    <row r="776" spans="69:79" x14ac:dyDescent="0.25">
      <c r="BQ776" s="32">
        <f t="shared" si="987"/>
        <v>16</v>
      </c>
      <c r="BR776" s="32">
        <f t="shared" si="988"/>
        <v>8</v>
      </c>
      <c r="BS776" s="32" t="str">
        <f t="shared" ca="1" si="989"/>
        <v>IT</v>
      </c>
      <c r="BT776" s="32" t="str">
        <f t="shared" ref="BT776:BY776" si="1022">BT725</f>
        <v>from 5 to 10%</v>
      </c>
      <c r="BU776" s="32" t="str">
        <f t="shared" si="1022"/>
        <v>TSO</v>
      </c>
      <c r="BV776" s="32" t="str">
        <f t="shared" si="1022"/>
        <v>End-use</v>
      </c>
      <c r="BW776" s="32" t="str">
        <f t="shared" si="1022"/>
        <v xml:space="preserve">Gas turbine for power generation (old stock) </v>
      </c>
      <c r="BX776" s="32" t="str">
        <f t="shared" si="1022"/>
        <v>Membrane for deblending - Investment</v>
      </c>
      <c r="BY776" s="32" t="str">
        <f t="shared" si="1022"/>
        <v>Gas turbine for power generation (old stock) -Membrane for deblending - Investment</v>
      </c>
      <c r="BZ776" s="32">
        <f t="shared" si="1005"/>
        <v>70.950119589237133</v>
      </c>
      <c r="CA776" s="32">
        <f t="shared" si="1006"/>
        <v>109.84907654923448</v>
      </c>
    </row>
    <row r="777" spans="69:79" x14ac:dyDescent="0.25">
      <c r="BQ777" s="32">
        <f t="shared" si="987"/>
        <v>16</v>
      </c>
      <c r="BR777" s="32">
        <f t="shared" si="988"/>
        <v>9</v>
      </c>
      <c r="BS777" s="32" t="str">
        <f t="shared" ca="1" si="989"/>
        <v>IT</v>
      </c>
      <c r="BT777" s="32" t="str">
        <f t="shared" ref="BT777:BY777" si="1023">BT726</f>
        <v>from 5 to 10%</v>
      </c>
      <c r="BU777" s="32" t="str">
        <f t="shared" si="1023"/>
        <v>TSO</v>
      </c>
      <c r="BV777" s="32" t="str">
        <f t="shared" si="1023"/>
        <v>End-use</v>
      </c>
      <c r="BW777" s="32" t="str">
        <f t="shared" si="1023"/>
        <v xml:space="preserve">Gas turbine for power generation (old stock) </v>
      </c>
      <c r="BX777" s="32" t="str">
        <f t="shared" si="1023"/>
        <v>Membrane for deblending - electr. demand</v>
      </c>
      <c r="BY777" s="32" t="str">
        <f t="shared" si="1023"/>
        <v>Gas turbine for power generation (old stock) -Membrane for deblending - electr. demand</v>
      </c>
      <c r="BZ777" s="32">
        <f t="shared" si="1005"/>
        <v>102.04148729411179</v>
      </c>
      <c r="CA777" s="32">
        <f t="shared" si="1006"/>
        <v>99.7418827745866</v>
      </c>
    </row>
    <row r="778" spans="69:79" x14ac:dyDescent="0.25">
      <c r="BQ778" s="32">
        <f t="shared" si="987"/>
        <v>16</v>
      </c>
      <c r="BR778" s="32">
        <f t="shared" si="988"/>
        <v>10</v>
      </c>
      <c r="BS778" s="32" t="str">
        <f t="shared" ca="1" si="989"/>
        <v>IT</v>
      </c>
      <c r="BT778" s="32" t="str">
        <f t="shared" ref="BT778:BY778" si="1024">BT727</f>
        <v>from 5 to 10%</v>
      </c>
      <c r="BU778" s="32" t="str">
        <f t="shared" si="1024"/>
        <v>TSO</v>
      </c>
      <c r="BV778" s="32" t="str">
        <f t="shared" si="1024"/>
        <v>End-use</v>
      </c>
      <c r="BW778" s="32" t="str">
        <f t="shared" si="1024"/>
        <v xml:space="preserve">Gas turbine for power generation (old stock) </v>
      </c>
      <c r="BX778" s="32" t="str">
        <f t="shared" si="1024"/>
        <v>Membrane for deblending - H2. use</v>
      </c>
      <c r="BY778" s="32" t="str">
        <f t="shared" si="1024"/>
        <v>Gas turbine for power generation (old stock) -Membrane for deblending - H2. use</v>
      </c>
      <c r="BZ778" s="32">
        <f t="shared" si="1005"/>
        <v>102.04148729411179</v>
      </c>
      <c r="CA778" s="32">
        <f t="shared" si="1006"/>
        <v>112.27058504242129</v>
      </c>
    </row>
    <row r="779" spans="69:79" x14ac:dyDescent="0.25">
      <c r="BQ779" s="32">
        <f t="shared" si="987"/>
        <v>16</v>
      </c>
      <c r="BR779" s="32">
        <f t="shared" si="988"/>
        <v>11</v>
      </c>
      <c r="BS779" s="32" t="str">
        <f t="shared" ca="1" si="989"/>
        <v>IT</v>
      </c>
      <c r="BT779" s="32" t="str">
        <f t="shared" ref="BT779:BY779" si="1025">BT728</f>
        <v>from 5 to 10%</v>
      </c>
      <c r="BU779" s="32" t="str">
        <f t="shared" si="1025"/>
        <v>TSO</v>
      </c>
      <c r="BV779" s="32" t="str">
        <f t="shared" si="1025"/>
        <v>Transmission</v>
      </c>
      <c r="BW779" s="32" t="str">
        <f t="shared" si="1025"/>
        <v>Gas turbine for gas grid  - inkl. transit</v>
      </c>
      <c r="BX779" s="32" t="str">
        <f t="shared" si="1025"/>
        <v>Membrane for deblending - Investment</v>
      </c>
      <c r="BY779" s="32" t="str">
        <f t="shared" si="1025"/>
        <v>Gas turbine for gas grid  - inkl. transit-Membrane for deblending - Investment</v>
      </c>
      <c r="BZ779" s="32">
        <f t="shared" si="1005"/>
        <v>2.6361695576333517</v>
      </c>
      <c r="CA779" s="32">
        <f t="shared" si="1006"/>
        <v>10.009415376191608</v>
      </c>
    </row>
    <row r="780" spans="69:79" x14ac:dyDescent="0.25">
      <c r="BQ780" s="32">
        <f t="shared" si="987"/>
        <v>16</v>
      </c>
      <c r="BR780" s="32">
        <f t="shared" si="988"/>
        <v>12</v>
      </c>
      <c r="BS780" s="32" t="str">
        <f t="shared" ca="1" si="989"/>
        <v>IT</v>
      </c>
      <c r="BT780" s="32" t="str">
        <f t="shared" ref="BT780:BY780" si="1026">BT729</f>
        <v>from 5 to 10%</v>
      </c>
      <c r="BU780" s="32" t="str">
        <f t="shared" si="1026"/>
        <v>TSO</v>
      </c>
      <c r="BV780" s="32" t="str">
        <f t="shared" si="1026"/>
        <v>Transmission</v>
      </c>
      <c r="BW780" s="32" t="str">
        <f t="shared" si="1026"/>
        <v>Gas turbine for gas grid  - inkl. transit</v>
      </c>
      <c r="BX780" s="32" t="str">
        <f t="shared" si="1026"/>
        <v>Membrane for deblending - electr. demand</v>
      </c>
      <c r="BY780" s="32" t="str">
        <f t="shared" si="1026"/>
        <v>Gas turbine for gas grid  - inkl. transit-Membrane for deblending - electr. demand</v>
      </c>
      <c r="BZ780" s="32">
        <f t="shared" si="1005"/>
        <v>1.5952677717800077</v>
      </c>
      <c r="CA780" s="32">
        <f t="shared" si="1006"/>
        <v>1.6195611896243731</v>
      </c>
    </row>
    <row r="781" spans="69:79" x14ac:dyDescent="0.25">
      <c r="BQ781" s="32">
        <f t="shared" si="987"/>
        <v>16</v>
      </c>
      <c r="BR781" s="32">
        <f t="shared" si="988"/>
        <v>13</v>
      </c>
      <c r="BS781" s="32" t="str">
        <f t="shared" ca="1" si="989"/>
        <v>IT</v>
      </c>
      <c r="BT781" s="32" t="str">
        <f t="shared" ref="BT781:BY781" si="1027">BT730</f>
        <v>from 5 to 10%</v>
      </c>
      <c r="BU781" s="32" t="str">
        <f t="shared" si="1027"/>
        <v>TSO</v>
      </c>
      <c r="BV781" s="32" t="str">
        <f t="shared" si="1027"/>
        <v>Transmission</v>
      </c>
      <c r="BW781" s="32" t="str">
        <f t="shared" si="1027"/>
        <v>Gas turbine for gas grid  - inkl. transit</v>
      </c>
      <c r="BX781" s="32" t="str">
        <f t="shared" si="1027"/>
        <v>Membrane for deblending - H2. use</v>
      </c>
      <c r="BY781" s="32" t="str">
        <f t="shared" si="1027"/>
        <v>Gas turbine for gas grid  - inkl. transit-Membrane for deblending - H2. use</v>
      </c>
      <c r="BZ781" s="32">
        <f t="shared" si="1005"/>
        <v>1.5952677717800077</v>
      </c>
      <c r="CA781" s="32">
        <f t="shared" si="1006"/>
        <v>1.7551845899780036</v>
      </c>
    </row>
    <row r="782" spans="69:79" x14ac:dyDescent="0.25">
      <c r="BQ782" s="32">
        <f t="shared" si="987"/>
        <v>16</v>
      </c>
      <c r="BR782" s="32">
        <f t="shared" si="988"/>
        <v>14</v>
      </c>
      <c r="BS782" s="32" t="str">
        <f t="shared" ca="1" si="989"/>
        <v>IT</v>
      </c>
      <c r="BT782" s="32" t="str">
        <f t="shared" ref="BT782:BY782" si="1028">BT731</f>
        <v>from 5 to 10%</v>
      </c>
      <c r="BU782" s="32" t="str">
        <f t="shared" si="1028"/>
        <v>TSO</v>
      </c>
      <c r="BV782" s="32" t="str">
        <f t="shared" si="1028"/>
        <v>Storage</v>
      </c>
      <c r="BW782" s="32" t="str">
        <f t="shared" si="1028"/>
        <v>Gas turbine for storage (cavern + porous)</v>
      </c>
      <c r="BX782" s="32" t="str">
        <f t="shared" si="1028"/>
        <v>Membrane for deblending - Investment</v>
      </c>
      <c r="BY782" s="32" t="str">
        <f t="shared" si="1028"/>
        <v>Gas turbine for storage (cavern + porous)-Membrane for deblending - Investment</v>
      </c>
      <c r="BZ782" s="32">
        <f t="shared" si="1005"/>
        <v>1.1048711840226455</v>
      </c>
      <c r="CA782" s="32">
        <f t="shared" si="1006"/>
        <v>4.1951454093854759</v>
      </c>
    </row>
    <row r="783" spans="69:79" x14ac:dyDescent="0.25">
      <c r="BQ783" s="32">
        <f t="shared" si="987"/>
        <v>16</v>
      </c>
      <c r="BR783" s="32">
        <f t="shared" si="988"/>
        <v>15</v>
      </c>
      <c r="BS783" s="32" t="str">
        <f t="shared" ca="1" si="989"/>
        <v>IT</v>
      </c>
      <c r="BT783" s="32" t="str">
        <f t="shared" ref="BT783:BY783" si="1029">BT732</f>
        <v>from 5 to 10%</v>
      </c>
      <c r="BU783" s="32" t="str">
        <f t="shared" si="1029"/>
        <v>TSO</v>
      </c>
      <c r="BV783" s="32" t="str">
        <f t="shared" si="1029"/>
        <v>Storage</v>
      </c>
      <c r="BW783" s="32" t="str">
        <f t="shared" si="1029"/>
        <v>Gas turbine for storage (cavern + porous)</v>
      </c>
      <c r="BX783" s="32" t="str">
        <f t="shared" si="1029"/>
        <v>Membrane for deblending - electr. demand</v>
      </c>
      <c r="BY783" s="32" t="str">
        <f t="shared" si="1029"/>
        <v>Gas turbine for storage (cavern + porous)-Membrane for deblending - electr. demand</v>
      </c>
      <c r="BZ783" s="32">
        <f t="shared" si="1005"/>
        <v>1.0122974781262055</v>
      </c>
      <c r="CA783" s="32">
        <f t="shared" si="1006"/>
        <v>1.0277131757626452</v>
      </c>
    </row>
    <row r="784" spans="69:79" x14ac:dyDescent="0.25">
      <c r="BQ784" s="32">
        <f t="shared" si="987"/>
        <v>16</v>
      </c>
      <c r="BR784" s="32">
        <f t="shared" si="988"/>
        <v>16</v>
      </c>
      <c r="BS784" s="32" t="str">
        <f t="shared" ca="1" si="989"/>
        <v>IT</v>
      </c>
      <c r="BT784" s="32" t="str">
        <f t="shared" ref="BT784:BY784" si="1030">BT733</f>
        <v>from 5 to 10%</v>
      </c>
      <c r="BU784" s="32" t="str">
        <f t="shared" si="1030"/>
        <v>TSO</v>
      </c>
      <c r="BV784" s="32" t="str">
        <f t="shared" si="1030"/>
        <v>Storage</v>
      </c>
      <c r="BW784" s="32" t="str">
        <f t="shared" si="1030"/>
        <v>Gas turbine for storage (cavern + porous)</v>
      </c>
      <c r="BX784" s="32" t="str">
        <f t="shared" si="1030"/>
        <v>Membrane for deblending - H2. use</v>
      </c>
      <c r="BY784" s="32" t="str">
        <f t="shared" si="1030"/>
        <v>Gas turbine for storage (cavern + porous)-Membrane for deblending - H2. use</v>
      </c>
      <c r="BZ784" s="32">
        <f t="shared" si="1005"/>
        <v>1.0122974781262055</v>
      </c>
      <c r="CA784" s="32">
        <f t="shared" si="1006"/>
        <v>1.1137747314347006</v>
      </c>
    </row>
    <row r="785" spans="69:79" x14ac:dyDescent="0.25">
      <c r="BQ785" s="32">
        <f t="shared" si="987"/>
        <v>16</v>
      </c>
      <c r="BR785" s="32">
        <f t="shared" si="988"/>
        <v>17</v>
      </c>
      <c r="BS785" s="32" t="str">
        <f t="shared" ca="1" si="989"/>
        <v>IT</v>
      </c>
      <c r="BT785" s="32" t="str">
        <f t="shared" ref="BT785:BY785" si="1031">BT734</f>
        <v>from 5 to 10%</v>
      </c>
      <c r="BU785" s="32" t="str">
        <f t="shared" si="1031"/>
        <v>TSO</v>
      </c>
      <c r="BV785" s="32" t="str">
        <f t="shared" si="1031"/>
        <v>Industrie</v>
      </c>
      <c r="BW785" s="32" t="str">
        <f t="shared" si="1031"/>
        <v>50% industrial high temperature application (&gt;500°C without glass)</v>
      </c>
      <c r="BX785" s="32" t="str">
        <f t="shared" si="1031"/>
        <v>Calorific value adjustment - Investment</v>
      </c>
      <c r="BY785" s="32" t="str">
        <f t="shared" si="1031"/>
        <v>50% industrial high temperature application (&gt;500°C without glass)-Calorific value adjustment - Investment</v>
      </c>
      <c r="BZ785" s="32">
        <f t="shared" si="1005"/>
        <v>2.3164851828667894</v>
      </c>
      <c r="CA785" s="32">
        <f t="shared" si="1006"/>
        <v>12.588910113669963</v>
      </c>
    </row>
    <row r="786" spans="69:79" x14ac:dyDescent="0.25">
      <c r="BQ786" s="32">
        <f t="shared" si="987"/>
        <v>16</v>
      </c>
      <c r="BR786" s="32">
        <f t="shared" si="988"/>
        <v>18</v>
      </c>
      <c r="BS786" s="32" t="str">
        <f t="shared" ca="1" si="989"/>
        <v>IT</v>
      </c>
      <c r="BT786" s="32" t="str">
        <f t="shared" ref="BT786:BY786" si="1032">BT735</f>
        <v>from 5 to 10%</v>
      </c>
      <c r="BU786" s="32" t="str">
        <f t="shared" si="1032"/>
        <v>TSO</v>
      </c>
      <c r="BV786" s="32" t="str">
        <f t="shared" si="1032"/>
        <v>Industrie</v>
      </c>
      <c r="BW786" s="32" t="str">
        <f t="shared" si="1032"/>
        <v>50% industrial high temperature application (&gt;500°C without glass)</v>
      </c>
      <c r="BX786" s="32" t="str">
        <f t="shared" si="1032"/>
        <v xml:space="preserve">Calorific value adjustment - LPG demand </v>
      </c>
      <c r="BY786" s="32" t="str">
        <f t="shared" si="1032"/>
        <v xml:space="preserve">50% industrial high temperature application (&gt;500°C without glass)-Calorific value adjustment - LPG demand </v>
      </c>
      <c r="BZ786" s="32">
        <f t="shared" si="1005"/>
        <v>20.292410201913075</v>
      </c>
      <c r="CA786" s="32">
        <f t="shared" si="1006"/>
        <v>106.95510279092781</v>
      </c>
    </row>
    <row r="787" spans="69:79" x14ac:dyDescent="0.25">
      <c r="BQ787" s="32">
        <f t="shared" si="987"/>
        <v>16</v>
      </c>
      <c r="BR787" s="32">
        <f t="shared" si="988"/>
        <v>19</v>
      </c>
      <c r="BS787" s="32" t="str">
        <f t="shared" ca="1" si="989"/>
        <v>IT</v>
      </c>
      <c r="BT787" s="32" t="str">
        <f t="shared" ref="BT787:BY787" si="1033">BT736</f>
        <v>from 5 to 10%</v>
      </c>
      <c r="BU787" s="32" t="str">
        <f t="shared" si="1033"/>
        <v>TSO</v>
      </c>
      <c r="BV787" s="32" t="str">
        <f t="shared" si="1033"/>
        <v>Transmission</v>
      </c>
      <c r="BW787" s="32" t="str">
        <f t="shared" si="1033"/>
        <v>Instalation of higher gas turbine capacities for compressors - inkl. transit and storage</v>
      </c>
      <c r="BX787" s="32" t="str">
        <f t="shared" si="1033"/>
        <v>Investment +30% of excisting capacity</v>
      </c>
      <c r="BY787" s="32" t="str">
        <f t="shared" si="1033"/>
        <v>Instalation of higher gas turbine capacities for compressors - inkl. transit and storage-Investment +30% of excisting capacity</v>
      </c>
      <c r="BZ787" s="32">
        <f t="shared" si="1005"/>
        <v>0.37036303342394372</v>
      </c>
      <c r="CA787" s="32">
        <f t="shared" si="1006"/>
        <v>56.678521615689128</v>
      </c>
    </row>
    <row r="788" spans="69:79" x14ac:dyDescent="0.25">
      <c r="BQ788" s="32">
        <f t="shared" si="987"/>
        <v>16</v>
      </c>
      <c r="BR788" s="32">
        <f t="shared" si="988"/>
        <v>20</v>
      </c>
      <c r="BS788" s="32" t="str">
        <f t="shared" ca="1" si="989"/>
        <v>IT</v>
      </c>
      <c r="BT788" s="32" t="str">
        <f t="shared" ref="BT788:BY788" si="1034">BT737</f>
        <v>from 5 to 10%</v>
      </c>
      <c r="BU788" s="32" t="str">
        <f t="shared" si="1034"/>
        <v>TSO</v>
      </c>
      <c r="BV788" s="32" t="str">
        <f t="shared" si="1034"/>
        <v>Transmission</v>
      </c>
      <c r="BW788" s="32" t="str">
        <f t="shared" si="1034"/>
        <v>Instalation of higher gas turbine capacities for compressors - inkl. transit and storage</v>
      </c>
      <c r="BX788" s="32" t="str">
        <f t="shared" si="1034"/>
        <v>Gas demand +30% of excisting transport losses</v>
      </c>
      <c r="BY788" s="32" t="str">
        <f t="shared" si="1034"/>
        <v>Instalation of higher gas turbine capacities for compressors - inkl. transit and storage-Gas demand +30% of excisting transport losses</v>
      </c>
      <c r="BZ788" s="32">
        <f t="shared" si="1005"/>
        <v>0.78226957497186389</v>
      </c>
      <c r="CA788" s="32">
        <f t="shared" si="1006"/>
        <v>21.923016779443977</v>
      </c>
    </row>
    <row r="789" spans="69:79" x14ac:dyDescent="0.25">
      <c r="BQ789" s="32">
        <f t="shared" si="987"/>
        <v>16</v>
      </c>
      <c r="BR789" s="32">
        <f t="shared" si="988"/>
        <v>21</v>
      </c>
      <c r="BS789" s="32" t="str">
        <f t="shared" ca="1" si="989"/>
        <v>IT</v>
      </c>
      <c r="BT789" s="32" t="str">
        <f t="shared" ref="BT789:BY789" si="1035">BT738</f>
        <v>from 5 to 10%</v>
      </c>
      <c r="BU789" s="32" t="str">
        <f t="shared" si="1035"/>
        <v>TSO</v>
      </c>
      <c r="BV789" s="32" t="str">
        <f t="shared" si="1035"/>
        <v>Storage</v>
      </c>
      <c r="BW789" s="32" t="str">
        <f t="shared" si="1035"/>
        <v>Gas pressure regulator storage withdrawal</v>
      </c>
      <c r="BX789" s="32" t="str">
        <f t="shared" si="1035"/>
        <v xml:space="preserve">  +3% less energy required</v>
      </c>
      <c r="BY789" s="32" t="str">
        <f t="shared" si="1035"/>
        <v>Gas pressure regulator storage withdrawal-  +3% less energy required</v>
      </c>
      <c r="BZ789" s="32">
        <f t="shared" si="1005"/>
        <v>4.4751507514510314E-3</v>
      </c>
      <c r="CA789" s="32">
        <f t="shared" si="1006"/>
        <v>-0.12541559604709282</v>
      </c>
    </row>
    <row r="790" spans="69:79" x14ac:dyDescent="0.25">
      <c r="BQ790" s="32">
        <f t="shared" si="987"/>
        <v>16</v>
      </c>
      <c r="BR790" s="32">
        <f t="shared" si="988"/>
        <v>22</v>
      </c>
      <c r="BS790" s="32" t="str">
        <f t="shared" ca="1" si="989"/>
        <v>IT</v>
      </c>
      <c r="BT790" s="32" t="str">
        <f t="shared" ref="BT790:BY790" si="1036">BT739</f>
        <v>from 5 to 10%</v>
      </c>
      <c r="BU790" s="32" t="str">
        <f t="shared" si="1036"/>
        <v>TSO</v>
      </c>
      <c r="BV790" s="32" t="str">
        <f t="shared" si="1036"/>
        <v>Storage</v>
      </c>
      <c r="BW790" s="32" t="str">
        <f t="shared" si="1036"/>
        <v>H2 losses by drying</v>
      </c>
      <c r="BX790" s="32" t="str">
        <f t="shared" si="1036"/>
        <v xml:space="preserve">  5% of H2</v>
      </c>
      <c r="BY790" s="32" t="str">
        <f t="shared" si="1036"/>
        <v>H2 losses by drying-  5% of H2</v>
      </c>
      <c r="BZ790" s="32">
        <f t="shared" si="1005"/>
        <v>0.37961155429732713</v>
      </c>
      <c r="CA790" s="32">
        <f t="shared" si="1006"/>
        <v>18.980577714866357</v>
      </c>
    </row>
    <row r="791" spans="69:79" x14ac:dyDescent="0.25">
      <c r="BQ791" s="32">
        <f t="shared" si="987"/>
        <v>16</v>
      </c>
      <c r="BR791" s="32">
        <f t="shared" si="988"/>
        <v>23</v>
      </c>
      <c r="BS791" s="32" t="str">
        <f t="shared" ca="1" si="989"/>
        <v>IT</v>
      </c>
      <c r="BT791" s="32" t="str">
        <f t="shared" ref="BT791:BY791" si="1037">BT740</f>
        <v>from 5 to 10%</v>
      </c>
      <c r="BU791" s="32" t="str">
        <f t="shared" si="1037"/>
        <v>TSO</v>
      </c>
      <c r="BV791" s="32" t="str">
        <f t="shared" si="1037"/>
        <v>Transmission</v>
      </c>
      <c r="BW791" s="32" t="str">
        <f t="shared" si="1037"/>
        <v>Gas pressure regulator &gt;40 to 16bar</v>
      </c>
      <c r="BX791" s="32" t="str">
        <f t="shared" si="1037"/>
        <v xml:space="preserve">  +3% less energy required</v>
      </c>
      <c r="BY791" s="32" t="str">
        <f t="shared" si="1037"/>
        <v>Gas pressure regulator &gt;40 to 16bar-  +3% less energy required</v>
      </c>
      <c r="BZ791" s="32">
        <f t="shared" si="1005"/>
        <v>1.1248846406425171E-2</v>
      </c>
      <c r="CA791" s="32">
        <f t="shared" si="1006"/>
        <v>-0.31524765427099338</v>
      </c>
    </row>
    <row r="792" spans="69:79" x14ac:dyDescent="0.25">
      <c r="BQ792" s="32">
        <f t="shared" si="987"/>
        <v>16</v>
      </c>
      <c r="BR792" s="32">
        <f t="shared" si="988"/>
        <v>24</v>
      </c>
      <c r="BS792" s="32" t="str">
        <f t="shared" ca="1" si="989"/>
        <v>IT</v>
      </c>
      <c r="BT792" s="32" t="str">
        <f t="shared" ref="BT792:BY792" si="1038">BT741</f>
        <v>from 5 to 10%</v>
      </c>
      <c r="BU792" s="32" t="str">
        <f t="shared" si="1038"/>
        <v>DSO</v>
      </c>
      <c r="BV792" s="32" t="str">
        <f t="shared" si="1038"/>
        <v>Industrie</v>
      </c>
      <c r="BW792" s="32" t="str">
        <f t="shared" si="1038"/>
        <v>50% industrial high temperature application (&gt;500°C without glass)</v>
      </c>
      <c r="BX792" s="32" t="str">
        <f t="shared" si="1038"/>
        <v>Calorific value adjustment - Investment</v>
      </c>
      <c r="BY792" s="32" t="str">
        <f t="shared" si="1038"/>
        <v>50% industrial high temperature application (&gt;500°C without glass)-Calorific value adjustment - Investment</v>
      </c>
      <c r="BZ792" s="32">
        <f t="shared" si="1005"/>
        <v>2.3164851828667894</v>
      </c>
      <c r="CA792" s="32">
        <f t="shared" si="1006"/>
        <v>12.588910113669963</v>
      </c>
    </row>
    <row r="793" spans="69:79" x14ac:dyDescent="0.25">
      <c r="BQ793" s="32">
        <f t="shared" si="987"/>
        <v>16</v>
      </c>
      <c r="BR793" s="32">
        <f t="shared" si="988"/>
        <v>25</v>
      </c>
      <c r="BS793" s="32" t="str">
        <f t="shared" ca="1" si="989"/>
        <v>IT</v>
      </c>
      <c r="BT793" s="32" t="str">
        <f t="shared" ref="BT793:BY793" si="1039">BT742</f>
        <v>from 5 to 10%</v>
      </c>
      <c r="BU793" s="32" t="str">
        <f t="shared" si="1039"/>
        <v>DSO</v>
      </c>
      <c r="BV793" s="32" t="str">
        <f t="shared" si="1039"/>
        <v>Industrie</v>
      </c>
      <c r="BW793" s="32" t="str">
        <f t="shared" si="1039"/>
        <v>50% industrial high temperature application (&gt;500°C without glass)</v>
      </c>
      <c r="BX793" s="32" t="str">
        <f t="shared" si="1039"/>
        <v xml:space="preserve">Calorific value adjustment - LPG demand </v>
      </c>
      <c r="BY793" s="32" t="str">
        <f t="shared" si="1039"/>
        <v xml:space="preserve">50% industrial high temperature application (&gt;500°C without glass)-Calorific value adjustment - LPG demand </v>
      </c>
      <c r="BZ793" s="32">
        <f t="shared" si="1005"/>
        <v>20.292410201913075</v>
      </c>
      <c r="CA793" s="32">
        <f t="shared" si="1006"/>
        <v>106.95510279092781</v>
      </c>
    </row>
    <row r="794" spans="69:79" x14ac:dyDescent="0.25">
      <c r="BQ794" s="32">
        <f t="shared" si="987"/>
        <v>16</v>
      </c>
      <c r="BR794" s="32">
        <f t="shared" si="988"/>
        <v>26</v>
      </c>
      <c r="BS794" s="32" t="str">
        <f t="shared" ca="1" si="989"/>
        <v>IT</v>
      </c>
      <c r="BT794" s="32" t="str">
        <f t="shared" ref="BT794:BY794" si="1040">BT743</f>
        <v>from 5 to 10%</v>
      </c>
      <c r="BU794" s="32" t="str">
        <f t="shared" si="1040"/>
        <v>TSO</v>
      </c>
      <c r="BV794" s="32" t="str">
        <f t="shared" si="1040"/>
        <v>Transmission</v>
      </c>
      <c r="BW794" s="32" t="str">
        <f t="shared" si="1040"/>
        <v>gas chromatographs (GC)</v>
      </c>
      <c r="BX794" s="32" t="str">
        <f t="shared" si="1040"/>
        <v>Adaptation - Exchange helium</v>
      </c>
      <c r="BY794" s="32" t="str">
        <f t="shared" si="1040"/>
        <v>gas chromatographs (GC)-Adaptation - Exchange helium</v>
      </c>
      <c r="BZ794" s="32">
        <f t="shared" si="1005"/>
        <v>0.52284675324675323</v>
      </c>
      <c r="CA794" s="32">
        <f t="shared" si="1006"/>
        <v>4.1285163252584995</v>
      </c>
    </row>
    <row r="795" spans="69:79" x14ac:dyDescent="0.25">
      <c r="BQ795" s="32">
        <f t="shared" si="987"/>
        <v>16</v>
      </c>
      <c r="BR795" s="32">
        <f t="shared" si="988"/>
        <v>27</v>
      </c>
      <c r="BS795" s="32" t="str">
        <f t="shared" ca="1" si="989"/>
        <v>IT</v>
      </c>
      <c r="BT795" s="32" t="str">
        <f t="shared" ref="BT795:BY795" si="1041">BT744</f>
        <v>from 5 to 10%</v>
      </c>
      <c r="BU795" s="32" t="str">
        <f t="shared" si="1041"/>
        <v>DSO</v>
      </c>
      <c r="BV795" s="32" t="str">
        <f t="shared" si="1041"/>
        <v>Industrie</v>
      </c>
      <c r="BW795" s="32" t="str">
        <f t="shared" si="1041"/>
        <v>Chemical industry (material use), glass</v>
      </c>
      <c r="BX795" s="32" t="str">
        <f t="shared" si="1041"/>
        <v>Membrane for deblending - Investment</v>
      </c>
      <c r="BY795" s="32" t="str">
        <f t="shared" si="1041"/>
        <v>Chemical industry (material use), glass-Membrane for deblending - Investment</v>
      </c>
      <c r="BZ795" s="32">
        <f t="shared" si="1005"/>
        <v>1.9402979751901008</v>
      </c>
      <c r="CA795" s="32">
        <f t="shared" si="1006"/>
        <v>1.2213043092567131</v>
      </c>
    </row>
    <row r="796" spans="69:79" x14ac:dyDescent="0.25">
      <c r="BQ796" s="32">
        <f t="shared" si="987"/>
        <v>16</v>
      </c>
      <c r="BR796" s="32">
        <f t="shared" si="988"/>
        <v>28</v>
      </c>
      <c r="BS796" s="32" t="str">
        <f t="shared" ca="1" si="989"/>
        <v>IT</v>
      </c>
      <c r="BT796" s="32" t="str">
        <f t="shared" ref="BT796:BY796" si="1042">BT745</f>
        <v>from 5 to 10%</v>
      </c>
      <c r="BU796" s="32" t="str">
        <f t="shared" si="1042"/>
        <v>DSO</v>
      </c>
      <c r="BV796" s="32" t="str">
        <f t="shared" si="1042"/>
        <v>Industrie</v>
      </c>
      <c r="BW796" s="32" t="str">
        <f t="shared" si="1042"/>
        <v>Chemical industry (material use), glass</v>
      </c>
      <c r="BX796" s="32" t="str">
        <f t="shared" si="1042"/>
        <v>Membrane for deblending - H2. use</v>
      </c>
      <c r="BY796" s="32" t="str">
        <f t="shared" si="1042"/>
        <v>Chemical industry (material use), glass-Membrane for deblending - H2. use</v>
      </c>
      <c r="BZ796" s="32">
        <f t="shared" si="1005"/>
        <v>16.997010262665285</v>
      </c>
      <c r="CA796" s="32">
        <f t="shared" si="1006"/>
        <v>9.3504335185811467</v>
      </c>
    </row>
    <row r="797" spans="69:79" x14ac:dyDescent="0.25">
      <c r="BQ797" s="32">
        <f t="shared" si="987"/>
        <v>16</v>
      </c>
      <c r="BR797" s="32">
        <f t="shared" si="988"/>
        <v>29</v>
      </c>
      <c r="BS797" s="32" t="str">
        <f t="shared" ca="1" si="989"/>
        <v>IT</v>
      </c>
      <c r="BT797" s="32" t="str">
        <f t="shared" ref="BT797:BY797" si="1043">BT746</f>
        <v>from 10 to 20%</v>
      </c>
      <c r="BU797" s="32" t="str">
        <f t="shared" si="1043"/>
        <v>TSO</v>
      </c>
      <c r="BV797" s="32" t="str">
        <f t="shared" si="1043"/>
        <v>Transmission</v>
      </c>
      <c r="BW797" s="32" t="str">
        <f t="shared" si="1043"/>
        <v>compresor gas grid</v>
      </c>
      <c r="BX797" s="32" t="str">
        <f t="shared" si="1043"/>
        <v>Component exchange - 50% Investment</v>
      </c>
      <c r="BY797" s="32" t="str">
        <f t="shared" si="1043"/>
        <v>compresor gas grid-Component exchange - 50% Investment</v>
      </c>
      <c r="BZ797" s="32">
        <f t="shared" si="1005"/>
        <v>0.86993595401900614</v>
      </c>
      <c r="CA797" s="32">
        <f t="shared" si="1006"/>
        <v>78.505271180877401</v>
      </c>
    </row>
    <row r="798" spans="69:79" x14ac:dyDescent="0.25">
      <c r="BQ798" s="32">
        <f t="shared" si="987"/>
        <v>16</v>
      </c>
      <c r="BR798" s="32">
        <f t="shared" si="988"/>
        <v>30</v>
      </c>
      <c r="BS798" s="32" t="str">
        <f t="shared" ca="1" si="989"/>
        <v>IT</v>
      </c>
      <c r="BT798" s="32" t="str">
        <f t="shared" ref="BT798:BY798" si="1044">BT747</f>
        <v>from 10 to 20%</v>
      </c>
      <c r="BU798" s="32" t="str">
        <f t="shared" si="1044"/>
        <v>TSO</v>
      </c>
      <c r="BV798" s="32" t="str">
        <f t="shared" si="1044"/>
        <v>Storage</v>
      </c>
      <c r="BW798" s="32" t="str">
        <f t="shared" si="1044"/>
        <v>compresor storage (cavern + porous)</v>
      </c>
      <c r="BX798" s="32" t="str">
        <f t="shared" si="1044"/>
        <v>Component exchange - 50% Investment</v>
      </c>
      <c r="BY798" s="32" t="str">
        <f t="shared" si="1044"/>
        <v>compresor storage (cavern + porous)-Component exchange - 50% Investment</v>
      </c>
      <c r="BZ798" s="32">
        <f t="shared" si="1005"/>
        <v>0.364607490727473</v>
      </c>
      <c r="CA798" s="32">
        <f t="shared" si="1006"/>
        <v>32.903123272353163</v>
      </c>
    </row>
    <row r="799" spans="69:79" x14ac:dyDescent="0.25">
      <c r="BQ799" s="32">
        <f t="shared" si="987"/>
        <v>16</v>
      </c>
      <c r="BR799" s="32">
        <f t="shared" si="988"/>
        <v>31</v>
      </c>
      <c r="BS799" s="32" t="str">
        <f t="shared" ca="1" si="989"/>
        <v>IT</v>
      </c>
      <c r="BT799" s="32" t="str">
        <f t="shared" ref="BT799:BY799" si="1045">BT748</f>
        <v>from 10 to 20%</v>
      </c>
      <c r="BU799" s="32" t="str">
        <f t="shared" si="1045"/>
        <v>TSO</v>
      </c>
      <c r="BV799" s="32" t="str">
        <f t="shared" si="1045"/>
        <v>Transmission</v>
      </c>
      <c r="BW799" s="32" t="str">
        <f t="shared" si="1045"/>
        <v>Instalation of higher gas turbine capacities for compressors - inkl. transit and storage</v>
      </c>
      <c r="BX799" s="32" t="str">
        <f t="shared" si="1045"/>
        <v>Investment +40% of excisting capacity</v>
      </c>
      <c r="BY799" s="32" t="str">
        <f t="shared" si="1045"/>
        <v>Instalation of higher gas turbine capacities for compressors - inkl. transit and storage-Investment +40% of excisting capacity</v>
      </c>
      <c r="BZ799" s="32">
        <f t="shared" si="1005"/>
        <v>0.4938173778985917</v>
      </c>
      <c r="CA799" s="32">
        <f t="shared" si="1006"/>
        <v>75.571362154252185</v>
      </c>
    </row>
    <row r="800" spans="69:79" x14ac:dyDescent="0.25">
      <c r="BQ800" s="32">
        <f t="shared" si="987"/>
        <v>16</v>
      </c>
      <c r="BR800" s="32">
        <f t="shared" si="988"/>
        <v>32</v>
      </c>
      <c r="BS800" s="32" t="str">
        <f t="shared" ca="1" si="989"/>
        <v>IT</v>
      </c>
      <c r="BT800" s="32" t="str">
        <f t="shared" ref="BT800:BY800" si="1046">BT749</f>
        <v>from 10 to 20%</v>
      </c>
      <c r="BU800" s="32" t="str">
        <f t="shared" si="1046"/>
        <v>TSO</v>
      </c>
      <c r="BV800" s="32" t="str">
        <f t="shared" si="1046"/>
        <v>Transmission</v>
      </c>
      <c r="BW800" s="32" t="str">
        <f t="shared" si="1046"/>
        <v>Instalation of higher gas turbine capacities for compressors - inkl. transit and storage</v>
      </c>
      <c r="BX800" s="32" t="str">
        <f t="shared" si="1046"/>
        <v>Gas demand +40% of excisting transport losses</v>
      </c>
      <c r="BY800" s="32" t="str">
        <f t="shared" si="1046"/>
        <v>Instalation of higher gas turbine capacities for compressors - inkl. transit and storage-Gas demand +40% of excisting transport losses</v>
      </c>
      <c r="BZ800" s="32">
        <f t="shared" si="1005"/>
        <v>1.0430260999624854</v>
      </c>
      <c r="CA800" s="32">
        <f t="shared" si="1006"/>
        <v>29.230689039258642</v>
      </c>
    </row>
    <row r="801" spans="69:79" x14ac:dyDescent="0.25">
      <c r="BQ801" s="32">
        <f t="shared" si="987"/>
        <v>16</v>
      </c>
      <c r="BR801" s="32">
        <f t="shared" si="988"/>
        <v>33</v>
      </c>
      <c r="BS801" s="32" t="str">
        <f t="shared" ca="1" si="989"/>
        <v>IT</v>
      </c>
      <c r="BT801" s="32" t="str">
        <f t="shared" ref="BT801:BY801" si="1047">BT750</f>
        <v>from 10 to 20%</v>
      </c>
      <c r="BU801" s="32" t="str">
        <f t="shared" si="1047"/>
        <v>TSO</v>
      </c>
      <c r="BV801" s="32" t="str">
        <f t="shared" si="1047"/>
        <v>Transmission</v>
      </c>
      <c r="BW801" s="32" t="str">
        <f t="shared" si="1047"/>
        <v>gas chromatographs (GC)</v>
      </c>
      <c r="BX801" s="32" t="str">
        <f t="shared" si="1047"/>
        <v>Adaptation - Exchange helium</v>
      </c>
      <c r="BY801" s="32" t="str">
        <f t="shared" si="1047"/>
        <v>gas chromatographs (GC)-Adaptation - Exchange helium</v>
      </c>
      <c r="BZ801" s="32">
        <f t="shared" si="1005"/>
        <v>0.52284675324675323</v>
      </c>
      <c r="CA801" s="32">
        <f t="shared" si="1006"/>
        <v>0</v>
      </c>
    </row>
    <row r="802" spans="69:79" x14ac:dyDescent="0.25">
      <c r="BQ802" s="32">
        <f t="shared" si="987"/>
        <v>16</v>
      </c>
      <c r="BR802" s="32">
        <f t="shared" si="988"/>
        <v>34</v>
      </c>
      <c r="BS802" s="32" t="str">
        <f t="shared" ca="1" si="989"/>
        <v>IT</v>
      </c>
      <c r="BT802" s="32" t="str">
        <f t="shared" ref="BT802:BY802" si="1048">BT751</f>
        <v>from 10 to 20%</v>
      </c>
      <c r="BU802" s="32" t="str">
        <f t="shared" si="1048"/>
        <v>DSO</v>
      </c>
      <c r="BV802" s="32" t="str">
        <f t="shared" si="1048"/>
        <v>End-use</v>
      </c>
      <c r="BW802" s="32" t="str">
        <f t="shared" si="1048"/>
        <v>CHP for power generation</v>
      </c>
      <c r="BX802" s="32" t="str">
        <f t="shared" si="1048"/>
        <v>Membrane for deblending - Investment</v>
      </c>
      <c r="BY802" s="32" t="str">
        <f t="shared" si="1048"/>
        <v>CHP for power generation-Membrane for deblending - Investment</v>
      </c>
      <c r="BZ802" s="32">
        <f t="shared" si="1005"/>
        <v>14.099028031079225</v>
      </c>
      <c r="CA802" s="32">
        <f t="shared" si="1006"/>
        <v>35.283840216971534</v>
      </c>
    </row>
    <row r="803" spans="69:79" x14ac:dyDescent="0.25">
      <c r="BQ803" s="32">
        <f t="shared" si="987"/>
        <v>16</v>
      </c>
      <c r="BR803" s="32">
        <f t="shared" si="988"/>
        <v>35</v>
      </c>
      <c r="BS803" s="32" t="str">
        <f t="shared" ca="1" si="989"/>
        <v>IT</v>
      </c>
      <c r="BT803" s="32" t="str">
        <f t="shared" ref="BT803:BY803" si="1049">BT752</f>
        <v>from 10 to 20%</v>
      </c>
      <c r="BU803" s="32" t="str">
        <f t="shared" si="1049"/>
        <v>DSO</v>
      </c>
      <c r="BV803" s="32" t="str">
        <f t="shared" si="1049"/>
        <v>End-use</v>
      </c>
      <c r="BW803" s="32" t="str">
        <f t="shared" si="1049"/>
        <v>CHP for power generation</v>
      </c>
      <c r="BX803" s="32" t="str">
        <f t="shared" si="1049"/>
        <v>Membrane for deblending - electr. demand</v>
      </c>
      <c r="BY803" s="32" t="str">
        <f t="shared" si="1049"/>
        <v>CHP for power generation-Membrane for deblending - electr. demand</v>
      </c>
      <c r="BZ803" s="32">
        <f t="shared" si="1005"/>
        <v>53.522237892992194</v>
      </c>
      <c r="CA803" s="32">
        <f t="shared" si="1006"/>
        <v>52.316062018672795</v>
      </c>
    </row>
    <row r="804" spans="69:79" x14ac:dyDescent="0.25">
      <c r="BQ804" s="32">
        <f t="shared" si="987"/>
        <v>16</v>
      </c>
      <c r="BR804" s="32">
        <f t="shared" si="988"/>
        <v>36</v>
      </c>
      <c r="BS804" s="32" t="str">
        <f t="shared" ca="1" si="989"/>
        <v>IT</v>
      </c>
      <c r="BT804" s="32" t="str">
        <f t="shared" ref="BT804:BY804" si="1050">BT753</f>
        <v>from 10 to 20%</v>
      </c>
      <c r="BU804" s="32" t="str">
        <f t="shared" si="1050"/>
        <v>DSO</v>
      </c>
      <c r="BV804" s="32" t="str">
        <f t="shared" si="1050"/>
        <v>End-use</v>
      </c>
      <c r="BW804" s="32" t="str">
        <f t="shared" si="1050"/>
        <v>CHP for power generation</v>
      </c>
      <c r="BX804" s="32" t="str">
        <f t="shared" si="1050"/>
        <v>Membrane for deblending - H2. use</v>
      </c>
      <c r="BY804" s="32" t="str">
        <f t="shared" si="1050"/>
        <v>CHP for power generation-Membrane for deblending - H2. use</v>
      </c>
      <c r="BZ804" s="32">
        <f t="shared" si="1005"/>
        <v>53.522237892992194</v>
      </c>
      <c r="CA804" s="32">
        <f t="shared" si="1006"/>
        <v>117.77509560805129</v>
      </c>
    </row>
    <row r="805" spans="69:79" x14ac:dyDescent="0.25">
      <c r="BQ805" s="32">
        <f t="shared" si="987"/>
        <v>16</v>
      </c>
      <c r="BR805" s="32">
        <f t="shared" si="988"/>
        <v>37</v>
      </c>
      <c r="BS805" s="32" t="str">
        <f t="shared" ca="1" si="989"/>
        <v>IT</v>
      </c>
      <c r="BT805" s="32" t="str">
        <f t="shared" ref="BT805:BY805" si="1051">BT754</f>
        <v>from 10 to 20%</v>
      </c>
      <c r="BU805" s="32" t="str">
        <f t="shared" si="1051"/>
        <v>TSO</v>
      </c>
      <c r="BV805" s="32" t="str">
        <f t="shared" si="1051"/>
        <v>Storage</v>
      </c>
      <c r="BW805" s="32" t="str">
        <f t="shared" si="1051"/>
        <v>Gas pressure regulator storage withdrawal</v>
      </c>
      <c r="BX805" s="32" t="str">
        <f t="shared" si="1051"/>
        <v xml:space="preserve">  +5% less energy required</v>
      </c>
      <c r="BY805" s="32" t="str">
        <f t="shared" si="1051"/>
        <v>Gas pressure regulator storage withdrawal-  +5% less energy required</v>
      </c>
      <c r="BZ805" s="32">
        <f t="shared" si="1005"/>
        <v>7.4585845857517196E-3</v>
      </c>
      <c r="CA805" s="32">
        <f t="shared" si="1006"/>
        <v>-0.2090259934118214</v>
      </c>
    </row>
    <row r="806" spans="69:79" x14ac:dyDescent="0.25">
      <c r="BQ806" s="32">
        <f t="shared" si="987"/>
        <v>16</v>
      </c>
      <c r="BR806" s="32">
        <f t="shared" si="988"/>
        <v>38</v>
      </c>
      <c r="BS806" s="32" t="str">
        <f t="shared" ca="1" si="989"/>
        <v>IT</v>
      </c>
      <c r="BT806" s="32" t="str">
        <f t="shared" ref="BT806:BY806" si="1052">BT755</f>
        <v>from 10 to 20%</v>
      </c>
      <c r="BU806" s="32" t="str">
        <f t="shared" si="1052"/>
        <v>TSO</v>
      </c>
      <c r="BV806" s="32" t="str">
        <f t="shared" si="1052"/>
        <v>Storage</v>
      </c>
      <c r="BW806" s="32" t="str">
        <f t="shared" si="1052"/>
        <v>H2 losses by drying</v>
      </c>
      <c r="BX806" s="32" t="str">
        <f t="shared" si="1052"/>
        <v xml:space="preserve">  5% of H2</v>
      </c>
      <c r="BY806" s="32" t="str">
        <f t="shared" si="1052"/>
        <v>H2 losses by drying-  5% of H2</v>
      </c>
      <c r="BZ806" s="32">
        <f t="shared" si="1005"/>
        <v>0.37961155429732713</v>
      </c>
      <c r="CA806" s="32">
        <f t="shared" si="1006"/>
        <v>18.980577714866357</v>
      </c>
    </row>
    <row r="807" spans="69:79" x14ac:dyDescent="0.25">
      <c r="BQ807" s="32">
        <f t="shared" si="987"/>
        <v>16</v>
      </c>
      <c r="BR807" s="32">
        <f t="shared" si="988"/>
        <v>39</v>
      </c>
      <c r="BS807" s="32" t="str">
        <f t="shared" ca="1" si="989"/>
        <v>IT</v>
      </c>
      <c r="BT807" s="32" t="str">
        <f t="shared" ref="BT807:BY807" si="1053">BT756</f>
        <v>from 10 to 20%</v>
      </c>
      <c r="BU807" s="32" t="str">
        <f t="shared" si="1053"/>
        <v>TSO</v>
      </c>
      <c r="BV807" s="32" t="str">
        <f t="shared" si="1053"/>
        <v>Transmission</v>
      </c>
      <c r="BW807" s="32" t="str">
        <f t="shared" si="1053"/>
        <v>Gas pressure regulator &gt;40 to 16bar</v>
      </c>
      <c r="BX807" s="32" t="str">
        <f t="shared" si="1053"/>
        <v xml:space="preserve"> +5% less energy required</v>
      </c>
      <c r="BY807" s="32" t="str">
        <f t="shared" si="1053"/>
        <v>Gas pressure regulator &gt;40 to 16bar- +5% less energy required</v>
      </c>
      <c r="BZ807" s="32">
        <f t="shared" si="1005"/>
        <v>1.8748077344041953E-2</v>
      </c>
      <c r="CA807" s="32">
        <f t="shared" si="1006"/>
        <v>-0.52541275711832236</v>
      </c>
    </row>
    <row r="808" spans="69:79" x14ac:dyDescent="0.25">
      <c r="BQ808" s="32">
        <f t="shared" si="987"/>
        <v>16</v>
      </c>
      <c r="BR808" s="32">
        <f t="shared" si="988"/>
        <v>40</v>
      </c>
      <c r="BS808" s="32" t="str">
        <f t="shared" ca="1" si="989"/>
        <v>IT</v>
      </c>
      <c r="BT808" s="32" t="str">
        <f t="shared" ref="BT808:BY808" si="1054">BT757</f>
        <v>from 10 to 20%</v>
      </c>
      <c r="BU808" s="32" t="str">
        <f t="shared" si="1054"/>
        <v>DSO</v>
      </c>
      <c r="BV808" s="32" t="str">
        <f t="shared" si="1054"/>
        <v>Distribution</v>
      </c>
      <c r="BW808" s="32" t="str">
        <f t="shared" si="1054"/>
        <v>Gas pressure regulator</v>
      </c>
      <c r="BX808" s="32" t="str">
        <f t="shared" si="1054"/>
        <v>Exchange Gas pressure regulator - Investment</v>
      </c>
      <c r="BY808" s="32" t="str">
        <f t="shared" si="1054"/>
        <v>Gas pressure regulator-Exchange Gas pressure regulator - Investment</v>
      </c>
      <c r="BZ808" s="32">
        <f t="shared" si="1005"/>
        <v>20.620591130417804</v>
      </c>
      <c r="CA808" s="32">
        <f t="shared" si="1006"/>
        <v>57.845396823351564</v>
      </c>
    </row>
    <row r="809" spans="69:79" x14ac:dyDescent="0.25">
      <c r="BQ809" s="32">
        <f t="shared" si="987"/>
        <v>16</v>
      </c>
      <c r="BR809" s="32">
        <f t="shared" si="988"/>
        <v>41</v>
      </c>
      <c r="BS809" s="32" t="str">
        <f t="shared" ca="1" si="989"/>
        <v>IT</v>
      </c>
      <c r="BT809" s="32" t="str">
        <f t="shared" ref="BT809:BY809" si="1055">BT758</f>
        <v>from 10 to 20%</v>
      </c>
      <c r="BU809" s="32" t="str">
        <f t="shared" si="1055"/>
        <v>DSO</v>
      </c>
      <c r="BV809" s="32" t="str">
        <f t="shared" si="1055"/>
        <v>Distribution</v>
      </c>
      <c r="BW809" s="32" t="str">
        <f t="shared" si="1055"/>
        <v>gas chromatographs (GC)</v>
      </c>
      <c r="BX809" s="32" t="str">
        <f t="shared" si="1055"/>
        <v>Additional PCS Analysers for calorific value reconstruction system</v>
      </c>
      <c r="BY809" s="32" t="str">
        <f t="shared" si="1055"/>
        <v>gas chromatographs (GC)-Additional PCS Analysers for calorific value reconstruction system</v>
      </c>
      <c r="BZ809" s="32">
        <f t="shared" si="1005"/>
        <v>4.2002346739554861</v>
      </c>
      <c r="CA809" s="32">
        <f t="shared" si="1006"/>
        <v>66.33200766251376</v>
      </c>
    </row>
    <row r="810" spans="69:79" x14ac:dyDescent="0.25">
      <c r="BQ810" s="32">
        <f t="shared" ref="BQ810:BQ873" si="1056">IF(BR810=1,BQ809+1,BQ809)</f>
        <v>16</v>
      </c>
      <c r="BR810" s="32">
        <f t="shared" ref="BR810:BR873" si="1057">IF(BR809=MAX($A$4:$A$54),1,BR809+1)</f>
        <v>42</v>
      </c>
      <c r="BS810" s="32" t="str">
        <f t="shared" ref="BS810:BS873" ca="1" si="1058">OFFSET($AK$3,0,BQ810-1)</f>
        <v>IT</v>
      </c>
      <c r="BT810" s="32" t="str">
        <f t="shared" ref="BT810:BY810" si="1059">BT759</f>
        <v>from 10 to 20%</v>
      </c>
      <c r="BU810" s="32" t="str">
        <f t="shared" si="1059"/>
        <v>DSO</v>
      </c>
      <c r="BV810" s="32" t="str">
        <f t="shared" si="1059"/>
        <v>Distribution</v>
      </c>
      <c r="BW810" s="32" t="str">
        <f t="shared" si="1059"/>
        <v>Chemical industry (material use), glass</v>
      </c>
      <c r="BX810" s="32" t="str">
        <f t="shared" si="1059"/>
        <v>Membrane for deblending - Investment</v>
      </c>
      <c r="BY810" s="32" t="str">
        <f t="shared" si="1059"/>
        <v>Chemical industry (material use), glass-Membrane for deblending - Investment</v>
      </c>
      <c r="BZ810" s="32">
        <f t="shared" si="1005"/>
        <v>1.9402979751901008</v>
      </c>
      <c r="CA810" s="32">
        <f t="shared" si="1006"/>
        <v>1.8516549204859842</v>
      </c>
    </row>
    <row r="811" spans="69:79" x14ac:dyDescent="0.25">
      <c r="BQ811" s="32">
        <f t="shared" si="1056"/>
        <v>16</v>
      </c>
      <c r="BR811" s="32">
        <f t="shared" si="1057"/>
        <v>43</v>
      </c>
      <c r="BS811" s="32" t="str">
        <f t="shared" ca="1" si="1058"/>
        <v>IT</v>
      </c>
      <c r="BT811" s="32" t="str">
        <f t="shared" ref="BT811:BY811" si="1060">BT760</f>
        <v>from 10 to 20%</v>
      </c>
      <c r="BU811" s="32" t="str">
        <f t="shared" si="1060"/>
        <v>DSO</v>
      </c>
      <c r="BV811" s="32" t="str">
        <f t="shared" si="1060"/>
        <v>Distribution</v>
      </c>
      <c r="BW811" s="32" t="str">
        <f t="shared" si="1060"/>
        <v>Chemical industry (material use), glass</v>
      </c>
      <c r="BX811" s="32" t="str">
        <f t="shared" si="1060"/>
        <v>Membrane for deblending - H2. use</v>
      </c>
      <c r="BY811" s="32" t="str">
        <f t="shared" si="1060"/>
        <v>Chemical industry (material use), glass-Membrane for deblending - H2. use</v>
      </c>
      <c r="BZ811" s="32">
        <f t="shared" si="1005"/>
        <v>33.994020525330569</v>
      </c>
      <c r="CA811" s="32">
        <f t="shared" si="1006"/>
        <v>37.401734074324587</v>
      </c>
    </row>
    <row r="812" spans="69:79" x14ac:dyDescent="0.25">
      <c r="BQ812" s="32">
        <f t="shared" si="1056"/>
        <v>16</v>
      </c>
      <c r="BR812" s="32">
        <f t="shared" si="1057"/>
        <v>44</v>
      </c>
      <c r="BS812" s="32" t="str">
        <f t="shared" ca="1" si="1058"/>
        <v>IT</v>
      </c>
      <c r="BT812" s="32" t="str">
        <f t="shared" ref="BT812:BY812" si="1061">BT761</f>
        <v>from 10 to 20%</v>
      </c>
      <c r="BU812" s="32" t="str">
        <f t="shared" si="1061"/>
        <v>DSO</v>
      </c>
      <c r="BV812" s="32" t="str">
        <f t="shared" si="1061"/>
        <v>Distribution</v>
      </c>
      <c r="BW812" s="32" t="str">
        <f t="shared" si="1061"/>
        <v xml:space="preserve">Gas turbine for power generation (old stock) </v>
      </c>
      <c r="BX812" s="32" t="str">
        <f t="shared" si="1061"/>
        <v>Membrane for deblending - Investment</v>
      </c>
      <c r="BY812" s="32" t="str">
        <f t="shared" si="1061"/>
        <v>Gas turbine for power generation (old stock) -Membrane for deblending - Investment</v>
      </c>
      <c r="BZ812" s="32">
        <f t="shared" si="1005"/>
        <v>70.950119589237133</v>
      </c>
      <c r="CA812" s="32">
        <f t="shared" si="1006"/>
        <v>67.708743567393796</v>
      </c>
    </row>
    <row r="813" spans="69:79" x14ac:dyDescent="0.25">
      <c r="BQ813" s="32">
        <f t="shared" si="1056"/>
        <v>16</v>
      </c>
      <c r="BR813" s="32">
        <f t="shared" si="1057"/>
        <v>45</v>
      </c>
      <c r="BS813" s="32" t="str">
        <f t="shared" ca="1" si="1058"/>
        <v>IT</v>
      </c>
      <c r="BT813" s="32" t="str">
        <f t="shared" ref="BT813:BY813" si="1062">BT762</f>
        <v>from 10 to 20%</v>
      </c>
      <c r="BU813" s="32" t="str">
        <f t="shared" si="1062"/>
        <v>DSO</v>
      </c>
      <c r="BV813" s="32" t="str">
        <f t="shared" si="1062"/>
        <v>Distribution</v>
      </c>
      <c r="BW813" s="32" t="str">
        <f t="shared" si="1062"/>
        <v xml:space="preserve">Gas turbine for power generation (old stock) </v>
      </c>
      <c r="BX813" s="32" t="str">
        <f t="shared" si="1062"/>
        <v>Membrane for deblending - H2. use</v>
      </c>
      <c r="BY813" s="32" t="str">
        <f t="shared" si="1062"/>
        <v>Gas turbine for power generation (old stock) -Membrane for deblending - H2. use</v>
      </c>
      <c r="BZ813" s="32">
        <f t="shared" si="1005"/>
        <v>102.04148729411179</v>
      </c>
      <c r="CA813" s="32">
        <f t="shared" si="1006"/>
        <v>112.27058504242129</v>
      </c>
    </row>
    <row r="814" spans="69:79" x14ac:dyDescent="0.25">
      <c r="BQ814" s="32">
        <f t="shared" si="1056"/>
        <v>16</v>
      </c>
      <c r="BR814" s="32">
        <f t="shared" si="1057"/>
        <v>46</v>
      </c>
      <c r="BS814" s="32" t="str">
        <f t="shared" ca="1" si="1058"/>
        <v>IT</v>
      </c>
      <c r="BT814" s="32" t="str">
        <f t="shared" ref="BT814:BY814" si="1063">BT763</f>
        <v>from 10 to 20%</v>
      </c>
      <c r="BU814" s="32" t="str">
        <f t="shared" si="1063"/>
        <v>DSO</v>
      </c>
      <c r="BV814" s="32" t="str">
        <f t="shared" si="1063"/>
        <v>Distribution</v>
      </c>
      <c r="BW814" s="32" t="str">
        <f t="shared" si="1063"/>
        <v>Gas turbine for grid and storage</v>
      </c>
      <c r="BX814" s="32" t="str">
        <f t="shared" si="1063"/>
        <v>Membrane for deblending - Investment</v>
      </c>
      <c r="BY814" s="32" t="str">
        <f t="shared" si="1063"/>
        <v>Gas turbine for grid and storage-Membrane for deblending - Investment</v>
      </c>
      <c r="BZ814" s="32">
        <f t="shared" si="1005"/>
        <v>3.741040741655997</v>
      </c>
      <c r="CA814" s="32">
        <f t="shared" si="1006"/>
        <v>9.7139004098744959</v>
      </c>
    </row>
    <row r="815" spans="69:79" x14ac:dyDescent="0.25">
      <c r="BQ815" s="32">
        <f t="shared" si="1056"/>
        <v>16</v>
      </c>
      <c r="BR815" s="32">
        <f t="shared" si="1057"/>
        <v>47</v>
      </c>
      <c r="BS815" s="32" t="str">
        <f t="shared" ca="1" si="1058"/>
        <v>IT</v>
      </c>
      <c r="BT815" s="32" t="str">
        <f t="shared" ref="BT815:BY815" si="1064">BT764</f>
        <v>from 10 to 20%</v>
      </c>
      <c r="BU815" s="32" t="str">
        <f t="shared" si="1064"/>
        <v>DSO</v>
      </c>
      <c r="BV815" s="32" t="str">
        <f t="shared" si="1064"/>
        <v>Distribution</v>
      </c>
      <c r="BW815" s="32" t="str">
        <f t="shared" si="1064"/>
        <v>Gas turbine for grid and storage</v>
      </c>
      <c r="BX815" s="32" t="str">
        <f t="shared" si="1064"/>
        <v>Membrane for deblending - H2. use</v>
      </c>
      <c r="BY815" s="32" t="str">
        <f t="shared" si="1064"/>
        <v>Gas turbine for grid and storage-Membrane for deblending - H2. use</v>
      </c>
      <c r="BZ815" s="32">
        <f t="shared" si="1005"/>
        <v>2.6075652499062132</v>
      </c>
      <c r="CA815" s="32">
        <f t="shared" si="1006"/>
        <v>2.8689593214127043</v>
      </c>
    </row>
    <row r="816" spans="69:79" x14ac:dyDescent="0.25">
      <c r="BQ816" s="32">
        <f t="shared" si="1056"/>
        <v>16</v>
      </c>
      <c r="BR816" s="32">
        <f t="shared" si="1057"/>
        <v>48</v>
      </c>
      <c r="BS816" s="32" t="str">
        <f t="shared" ca="1" si="1058"/>
        <v>IT</v>
      </c>
      <c r="BT816" s="32" t="str">
        <f t="shared" ref="BT816:BY816" si="1065">BT765</f>
        <v>from 10 to 20%</v>
      </c>
      <c r="BU816" s="32" t="str">
        <f t="shared" si="1065"/>
        <v>DSO</v>
      </c>
      <c r="BV816" s="32" t="str">
        <f t="shared" si="1065"/>
        <v>Distribution</v>
      </c>
      <c r="BW816" s="32" t="str">
        <f t="shared" si="1065"/>
        <v>industrial high temperature application (&gt;500°C without glass)</v>
      </c>
      <c r="BX816" s="32" t="str">
        <f t="shared" si="1065"/>
        <v xml:space="preserve">Calorific value adjustment - LPG demand </v>
      </c>
      <c r="BY816" s="32" t="str">
        <f t="shared" si="1065"/>
        <v xml:space="preserve">industrial high temperature application (&gt;500°C without glass)-Calorific value adjustment - LPG demand </v>
      </c>
      <c r="BZ816" s="32">
        <f t="shared" si="1005"/>
        <v>40.58482040382615</v>
      </c>
      <c r="CA816" s="32">
        <f t="shared" si="1006"/>
        <v>213.91020558185562</v>
      </c>
    </row>
    <row r="817" spans="69:79" x14ac:dyDescent="0.25">
      <c r="BQ817" s="32">
        <f t="shared" si="1056"/>
        <v>16</v>
      </c>
      <c r="BR817" s="32">
        <f t="shared" si="1057"/>
        <v>49</v>
      </c>
      <c r="BS817" s="32" t="str">
        <f t="shared" ca="1" si="1058"/>
        <v>IT</v>
      </c>
      <c r="BT817" s="32" t="str">
        <f t="shared" ref="BT817:BY817" si="1066">BT766</f>
        <v>&gt;20%</v>
      </c>
      <c r="BU817" s="32" t="str">
        <f t="shared" si="1066"/>
        <v>DSO</v>
      </c>
      <c r="BV817" s="32" t="str">
        <f t="shared" si="1066"/>
        <v>End-use</v>
      </c>
      <c r="BW817" s="32" t="str">
        <f t="shared" si="1066"/>
        <v>boilers</v>
      </c>
      <c r="BX817" s="32" t="str">
        <f t="shared" si="1066"/>
        <v>new heating boilers - Investment</v>
      </c>
      <c r="BY817" s="32" t="str">
        <f t="shared" si="1066"/>
        <v>boilers-new heating boilers - Investment</v>
      </c>
      <c r="BZ817" s="32">
        <f t="shared" si="1005"/>
        <v>3724.6459053358503</v>
      </c>
      <c r="CA817" s="32">
        <f t="shared" si="1006"/>
        <v>3846.5241304779865</v>
      </c>
    </row>
    <row r="818" spans="69:79" x14ac:dyDescent="0.25">
      <c r="BQ818" s="32">
        <f t="shared" si="1056"/>
        <v>16</v>
      </c>
      <c r="BR818" s="32">
        <f t="shared" si="1057"/>
        <v>50</v>
      </c>
      <c r="BS818" s="32" t="str">
        <f t="shared" ca="1" si="1058"/>
        <v>IT</v>
      </c>
      <c r="BT818" s="32" t="str">
        <f t="shared" ref="BT818:BY818" si="1067">BT767</f>
        <v>&gt;20%</v>
      </c>
      <c r="BU818" s="32" t="str">
        <f t="shared" si="1067"/>
        <v>DSO</v>
      </c>
      <c r="BV818" s="32" t="str">
        <f t="shared" si="1067"/>
        <v>…</v>
      </c>
      <c r="BW818" s="32" t="str">
        <f t="shared" si="1067"/>
        <v>…</v>
      </c>
      <c r="BX818" s="32" t="str">
        <f t="shared" si="1067"/>
        <v>new heating boilers - Investment</v>
      </c>
      <c r="BY818" s="32" t="str">
        <f t="shared" si="1067"/>
        <v>…-new heating boilers - Investment</v>
      </c>
      <c r="BZ818" s="32">
        <f t="shared" si="1005"/>
        <v>0</v>
      </c>
      <c r="CA818" s="32">
        <f t="shared" si="1006"/>
        <v>0</v>
      </c>
    </row>
    <row r="819" spans="69:79" x14ac:dyDescent="0.25">
      <c r="BQ819" s="32">
        <f t="shared" si="1056"/>
        <v>16</v>
      </c>
      <c r="BR819" s="32">
        <f t="shared" si="1057"/>
        <v>51</v>
      </c>
      <c r="BS819" s="32" t="str">
        <f t="shared" ca="1" si="1058"/>
        <v>IT</v>
      </c>
      <c r="BT819" s="32" t="str">
        <f t="shared" ref="BT819:BY819" si="1068">BT768</f>
        <v>&gt;20%</v>
      </c>
      <c r="BU819" s="32" t="str">
        <f t="shared" si="1068"/>
        <v>DSO</v>
      </c>
      <c r="BV819" s="32" t="str">
        <f t="shared" si="1068"/>
        <v>…</v>
      </c>
      <c r="BW819" s="32" t="str">
        <f t="shared" si="1068"/>
        <v>…</v>
      </c>
      <c r="BX819" s="32" t="str">
        <f t="shared" si="1068"/>
        <v>new heating boilers - Investment</v>
      </c>
      <c r="BY819" s="32" t="str">
        <f t="shared" si="1068"/>
        <v>…-new heating boilers - Investment</v>
      </c>
      <c r="BZ819" s="32">
        <f t="shared" si="1005"/>
        <v>0</v>
      </c>
      <c r="CA819" s="32">
        <f t="shared" si="1006"/>
        <v>0</v>
      </c>
    </row>
    <row r="820" spans="69:79" x14ac:dyDescent="0.25">
      <c r="BQ820" s="32">
        <f t="shared" si="1056"/>
        <v>17</v>
      </c>
      <c r="BR820" s="32">
        <f t="shared" si="1057"/>
        <v>1</v>
      </c>
      <c r="BS820" s="32" t="str">
        <f t="shared" ca="1" si="1058"/>
        <v>LT</v>
      </c>
      <c r="BT820" s="32" t="str">
        <f t="shared" ref="BT820:BY820" si="1069">BT769</f>
        <v>&lt;5%</v>
      </c>
      <c r="BU820" s="32" t="str">
        <f t="shared" si="1069"/>
        <v>TSO</v>
      </c>
      <c r="BV820" s="32" t="str">
        <f t="shared" si="1069"/>
        <v>Storage</v>
      </c>
      <c r="BW820" s="32" t="str">
        <f t="shared" si="1069"/>
        <v>Porous storage</v>
      </c>
      <c r="BX820" s="32" t="str">
        <f t="shared" si="1069"/>
        <v>Desulfurization and Drying - Investment</v>
      </c>
      <c r="BY820" s="32" t="str">
        <f t="shared" si="1069"/>
        <v>Porous storage-Desulfurization and Drying - Investment</v>
      </c>
      <c r="BZ820" s="32">
        <f t="shared" si="1005"/>
        <v>0</v>
      </c>
      <c r="CA820" s="32">
        <f t="shared" si="1006"/>
        <v>0</v>
      </c>
    </row>
    <row r="821" spans="69:79" x14ac:dyDescent="0.25">
      <c r="BQ821" s="32">
        <f t="shared" si="1056"/>
        <v>17</v>
      </c>
      <c r="BR821" s="32">
        <f t="shared" si="1057"/>
        <v>2</v>
      </c>
      <c r="BS821" s="32" t="str">
        <f t="shared" ca="1" si="1058"/>
        <v>LT</v>
      </c>
      <c r="BT821" s="32" t="str">
        <f t="shared" ref="BT821:BY821" si="1070">BT770</f>
        <v>&lt;5%</v>
      </c>
      <c r="BU821" s="32" t="str">
        <f t="shared" si="1070"/>
        <v>TSO</v>
      </c>
      <c r="BV821" s="32" t="str">
        <f t="shared" si="1070"/>
        <v>Industrie</v>
      </c>
      <c r="BW821" s="32" t="str">
        <f t="shared" si="1070"/>
        <v>50% Chemical industry (material use), glass</v>
      </c>
      <c r="BX821" s="32" t="str">
        <f t="shared" si="1070"/>
        <v>Membrane for deblending - Investment</v>
      </c>
      <c r="BY821" s="32" t="str">
        <f t="shared" si="1070"/>
        <v>50% Chemical industry (material use), glass-Membrane for deblending - Investment</v>
      </c>
      <c r="BZ821" s="32">
        <f t="shared" si="1005"/>
        <v>0.89910862744677378</v>
      </c>
      <c r="CA821" s="32">
        <f t="shared" si="1006"/>
        <v>0.82611555668745107</v>
      </c>
    </row>
    <row r="822" spans="69:79" x14ac:dyDescent="0.25">
      <c r="BQ822" s="32">
        <f t="shared" si="1056"/>
        <v>17</v>
      </c>
      <c r="BR822" s="32">
        <f t="shared" si="1057"/>
        <v>3</v>
      </c>
      <c r="BS822" s="32" t="str">
        <f t="shared" ca="1" si="1058"/>
        <v>LT</v>
      </c>
      <c r="BT822" s="32" t="str">
        <f t="shared" ref="BT822:BY822" si="1071">BT771</f>
        <v>&lt;5%</v>
      </c>
      <c r="BU822" s="32" t="str">
        <f t="shared" si="1071"/>
        <v>TSO</v>
      </c>
      <c r="BV822" s="32" t="str">
        <f t="shared" si="1071"/>
        <v>Industrie</v>
      </c>
      <c r="BW822" s="32" t="str">
        <f t="shared" si="1071"/>
        <v>50% Chemical industry (material use), glass</v>
      </c>
      <c r="BX822" s="32" t="str">
        <f t="shared" si="1071"/>
        <v>Membrane for deblending - electr. demand</v>
      </c>
      <c r="BY822" s="32" t="str">
        <f t="shared" si="1071"/>
        <v>50% Chemical industry (material use), glass-Membrane for deblending - electr. demand</v>
      </c>
      <c r="BZ822" s="32">
        <f t="shared" si="1005"/>
        <v>7.8761915764337376</v>
      </c>
      <c r="CA822" s="32">
        <f t="shared" si="1006"/>
        <v>7.6986939112575223</v>
      </c>
    </row>
    <row r="823" spans="69:79" x14ac:dyDescent="0.25">
      <c r="BQ823" s="32">
        <f t="shared" si="1056"/>
        <v>17</v>
      </c>
      <c r="BR823" s="32">
        <f t="shared" si="1057"/>
        <v>4</v>
      </c>
      <c r="BS823" s="32" t="str">
        <f t="shared" ca="1" si="1058"/>
        <v>LT</v>
      </c>
      <c r="BT823" s="32" t="str">
        <f t="shared" ref="BT823:BY823" si="1072">BT772</f>
        <v>&lt;5%</v>
      </c>
      <c r="BU823" s="32" t="str">
        <f t="shared" si="1072"/>
        <v>TSO</v>
      </c>
      <c r="BV823" s="32" t="str">
        <f t="shared" si="1072"/>
        <v>Industrie</v>
      </c>
      <c r="BW823" s="32" t="str">
        <f t="shared" si="1072"/>
        <v>50% Chemical industry (material use), glass</v>
      </c>
      <c r="BX823" s="32" t="str">
        <f t="shared" si="1072"/>
        <v>Membrane for deblending - H2. use</v>
      </c>
      <c r="BY823" s="32" t="str">
        <f t="shared" si="1072"/>
        <v>50% Chemical industry (material use), glass-Membrane for deblending - H2. use</v>
      </c>
      <c r="BZ823" s="32">
        <f t="shared" si="1005"/>
        <v>7.8761915764337376</v>
      </c>
      <c r="CA823" s="32">
        <f t="shared" si="1006"/>
        <v>4.3328682266444769</v>
      </c>
    </row>
    <row r="824" spans="69:79" x14ac:dyDescent="0.25">
      <c r="BQ824" s="32">
        <f t="shared" si="1056"/>
        <v>17</v>
      </c>
      <c r="BR824" s="32">
        <f t="shared" si="1057"/>
        <v>5</v>
      </c>
      <c r="BS824" s="32" t="str">
        <f t="shared" ca="1" si="1058"/>
        <v>LT</v>
      </c>
      <c r="BT824" s="32" t="str">
        <f t="shared" ref="BT824:BY824" si="1073">BT773</f>
        <v>&lt;5%</v>
      </c>
      <c r="BU824" s="32" t="str">
        <f t="shared" si="1073"/>
        <v>DSO</v>
      </c>
      <c r="BV824" s="32" t="str">
        <f t="shared" si="1073"/>
        <v>Industrie</v>
      </c>
      <c r="BW824" s="32" t="str">
        <f t="shared" si="1073"/>
        <v>50% Chemical industry (material use), glass</v>
      </c>
      <c r="BX824" s="32" t="str">
        <f t="shared" si="1073"/>
        <v>Membrane for deblending - Investment</v>
      </c>
      <c r="BY824" s="32" t="str">
        <f t="shared" si="1073"/>
        <v>50% Chemical industry (material use), glass-Membrane for deblending - Investment</v>
      </c>
      <c r="BZ824" s="32">
        <f t="shared" ref="BZ824:BZ887" si="1074">INDEX($I$4:$AI$54,$BR824,$BQ824)</f>
        <v>0.89910862744677378</v>
      </c>
      <c r="CA824" s="32">
        <f t="shared" ref="CA824:CA887" si="1075">INDEX($AK$4:$BK$54,$BR824,$BQ824)</f>
        <v>0.82611555668745107</v>
      </c>
    </row>
    <row r="825" spans="69:79" x14ac:dyDescent="0.25">
      <c r="BQ825" s="32">
        <f t="shared" si="1056"/>
        <v>17</v>
      </c>
      <c r="BR825" s="32">
        <f t="shared" si="1057"/>
        <v>6</v>
      </c>
      <c r="BS825" s="32" t="str">
        <f t="shared" ca="1" si="1058"/>
        <v>LT</v>
      </c>
      <c r="BT825" s="32" t="str">
        <f t="shared" ref="BT825:BY825" si="1076">BT774</f>
        <v>&lt;5%</v>
      </c>
      <c r="BU825" s="32" t="str">
        <f t="shared" si="1076"/>
        <v>DSO</v>
      </c>
      <c r="BV825" s="32" t="str">
        <f t="shared" si="1076"/>
        <v>Industrie</v>
      </c>
      <c r="BW825" s="32" t="str">
        <f t="shared" si="1076"/>
        <v>50% Chemical industry (material use), glass</v>
      </c>
      <c r="BX825" s="32" t="str">
        <f t="shared" si="1076"/>
        <v>Membrane for deblending - electr. demand</v>
      </c>
      <c r="BY825" s="32" t="str">
        <f t="shared" si="1076"/>
        <v>50% Chemical industry (material use), glass-Membrane for deblending - electr. demand</v>
      </c>
      <c r="BZ825" s="32">
        <f t="shared" si="1074"/>
        <v>7.8761915764337376</v>
      </c>
      <c r="CA825" s="32">
        <f t="shared" si="1075"/>
        <v>7.6986939112575223</v>
      </c>
    </row>
    <row r="826" spans="69:79" x14ac:dyDescent="0.25">
      <c r="BQ826" s="32">
        <f t="shared" si="1056"/>
        <v>17</v>
      </c>
      <c r="BR826" s="32">
        <f t="shared" si="1057"/>
        <v>7</v>
      </c>
      <c r="BS826" s="32" t="str">
        <f t="shared" ca="1" si="1058"/>
        <v>LT</v>
      </c>
      <c r="BT826" s="32" t="str">
        <f t="shared" ref="BT826:BY826" si="1077">BT775</f>
        <v>&lt;5%</v>
      </c>
      <c r="BU826" s="32" t="str">
        <f t="shared" si="1077"/>
        <v>DSO</v>
      </c>
      <c r="BV826" s="32" t="str">
        <f t="shared" si="1077"/>
        <v>Industrie</v>
      </c>
      <c r="BW826" s="32" t="str">
        <f t="shared" si="1077"/>
        <v>50% Chemical industry (material use), glass</v>
      </c>
      <c r="BX826" s="32" t="str">
        <f t="shared" si="1077"/>
        <v>Membrane for deblending - H2. use</v>
      </c>
      <c r="BY826" s="32" t="str">
        <f t="shared" si="1077"/>
        <v>50% Chemical industry (material use), glass-Membrane for deblending - H2. use</v>
      </c>
      <c r="BZ826" s="32">
        <f t="shared" si="1074"/>
        <v>7.8761915764337376</v>
      </c>
      <c r="CA826" s="32">
        <f t="shared" si="1075"/>
        <v>4.3328682266444769</v>
      </c>
    </row>
    <row r="827" spans="69:79" x14ac:dyDescent="0.25">
      <c r="BQ827" s="32">
        <f t="shared" si="1056"/>
        <v>17</v>
      </c>
      <c r="BR827" s="32">
        <f t="shared" si="1057"/>
        <v>8</v>
      </c>
      <c r="BS827" s="32" t="str">
        <f t="shared" ca="1" si="1058"/>
        <v>LT</v>
      </c>
      <c r="BT827" s="32" t="str">
        <f t="shared" ref="BT827:BY827" si="1078">BT776</f>
        <v>from 5 to 10%</v>
      </c>
      <c r="BU827" s="32" t="str">
        <f t="shared" si="1078"/>
        <v>TSO</v>
      </c>
      <c r="BV827" s="32" t="str">
        <f t="shared" si="1078"/>
        <v>End-use</v>
      </c>
      <c r="BW827" s="32" t="str">
        <f t="shared" si="1078"/>
        <v xml:space="preserve">Gas turbine for power generation (old stock) </v>
      </c>
      <c r="BX827" s="32" t="str">
        <f t="shared" si="1078"/>
        <v>Membrane for deblending - Investment</v>
      </c>
      <c r="BY827" s="32" t="str">
        <f t="shared" si="1078"/>
        <v>Gas turbine for power generation (old stock) -Membrane for deblending - Investment</v>
      </c>
      <c r="BZ827" s="32">
        <f t="shared" si="1074"/>
        <v>1.3921572785979541</v>
      </c>
      <c r="CA827" s="32">
        <f t="shared" si="1075"/>
        <v>2.1554183749181322</v>
      </c>
    </row>
    <row r="828" spans="69:79" x14ac:dyDescent="0.25">
      <c r="BQ828" s="32">
        <f t="shared" si="1056"/>
        <v>17</v>
      </c>
      <c r="BR828" s="32">
        <f t="shared" si="1057"/>
        <v>9</v>
      </c>
      <c r="BS828" s="32" t="str">
        <f t="shared" ca="1" si="1058"/>
        <v>LT</v>
      </c>
      <c r="BT828" s="32" t="str">
        <f t="shared" ref="BT828:BY828" si="1079">BT777</f>
        <v>from 5 to 10%</v>
      </c>
      <c r="BU828" s="32" t="str">
        <f t="shared" si="1079"/>
        <v>TSO</v>
      </c>
      <c r="BV828" s="32" t="str">
        <f t="shared" si="1079"/>
        <v>End-use</v>
      </c>
      <c r="BW828" s="32" t="str">
        <f t="shared" si="1079"/>
        <v xml:space="preserve">Gas turbine for power generation (old stock) </v>
      </c>
      <c r="BX828" s="32" t="str">
        <f t="shared" si="1079"/>
        <v>Membrane for deblending - electr. demand</v>
      </c>
      <c r="BY828" s="32" t="str">
        <f t="shared" si="1079"/>
        <v>Gas turbine for power generation (old stock) -Membrane for deblending - electr. demand</v>
      </c>
      <c r="BZ828" s="32">
        <f t="shared" si="1074"/>
        <v>1.0344844533745821</v>
      </c>
      <c r="CA828" s="32">
        <f t="shared" si="1075"/>
        <v>1.0111713364508541</v>
      </c>
    </row>
    <row r="829" spans="69:79" x14ac:dyDescent="0.25">
      <c r="BQ829" s="32">
        <f t="shared" si="1056"/>
        <v>17</v>
      </c>
      <c r="BR829" s="32">
        <f t="shared" si="1057"/>
        <v>10</v>
      </c>
      <c r="BS829" s="32" t="str">
        <f t="shared" ca="1" si="1058"/>
        <v>LT</v>
      </c>
      <c r="BT829" s="32" t="str">
        <f t="shared" ref="BT829:BY829" si="1080">BT778</f>
        <v>from 5 to 10%</v>
      </c>
      <c r="BU829" s="32" t="str">
        <f t="shared" si="1080"/>
        <v>TSO</v>
      </c>
      <c r="BV829" s="32" t="str">
        <f t="shared" si="1080"/>
        <v>End-use</v>
      </c>
      <c r="BW829" s="32" t="str">
        <f t="shared" si="1080"/>
        <v xml:space="preserve">Gas turbine for power generation (old stock) </v>
      </c>
      <c r="BX829" s="32" t="str">
        <f t="shared" si="1080"/>
        <v>Membrane for deblending - H2. use</v>
      </c>
      <c r="BY829" s="32" t="str">
        <f t="shared" si="1080"/>
        <v>Gas turbine for power generation (old stock) -Membrane for deblending - H2. use</v>
      </c>
      <c r="BZ829" s="32">
        <f t="shared" si="1074"/>
        <v>1.0344844533745821</v>
      </c>
      <c r="CA829" s="32">
        <f t="shared" si="1075"/>
        <v>1.1381858288962394</v>
      </c>
    </row>
    <row r="830" spans="69:79" x14ac:dyDescent="0.25">
      <c r="BQ830" s="32">
        <f t="shared" si="1056"/>
        <v>17</v>
      </c>
      <c r="BR830" s="32">
        <f t="shared" si="1057"/>
        <v>11</v>
      </c>
      <c r="BS830" s="32" t="str">
        <f t="shared" ca="1" si="1058"/>
        <v>LT</v>
      </c>
      <c r="BT830" s="32" t="str">
        <f t="shared" ref="BT830:BY830" si="1081">BT779</f>
        <v>from 5 to 10%</v>
      </c>
      <c r="BU830" s="32" t="str">
        <f t="shared" si="1081"/>
        <v>TSO</v>
      </c>
      <c r="BV830" s="32" t="str">
        <f t="shared" si="1081"/>
        <v>Transmission</v>
      </c>
      <c r="BW830" s="32" t="str">
        <f t="shared" si="1081"/>
        <v>Gas turbine for gas grid  - inkl. transit</v>
      </c>
      <c r="BX830" s="32" t="str">
        <f t="shared" si="1081"/>
        <v>Membrane for deblending - Investment</v>
      </c>
      <c r="BY830" s="32" t="str">
        <f t="shared" si="1081"/>
        <v>Gas turbine for gas grid  - inkl. transit-Membrane for deblending - Investment</v>
      </c>
      <c r="BZ830" s="32">
        <f t="shared" si="1074"/>
        <v>0.22159057254646602</v>
      </c>
      <c r="CA830" s="32">
        <f t="shared" si="1075"/>
        <v>0.84136928053175919</v>
      </c>
    </row>
    <row r="831" spans="69:79" x14ac:dyDescent="0.25">
      <c r="BQ831" s="32">
        <f t="shared" si="1056"/>
        <v>17</v>
      </c>
      <c r="BR831" s="32">
        <f t="shared" si="1057"/>
        <v>12</v>
      </c>
      <c r="BS831" s="32" t="str">
        <f t="shared" ca="1" si="1058"/>
        <v>LT</v>
      </c>
      <c r="BT831" s="32" t="str">
        <f t="shared" ref="BT831:BY831" si="1082">BT780</f>
        <v>from 5 to 10%</v>
      </c>
      <c r="BU831" s="32" t="str">
        <f t="shared" si="1082"/>
        <v>TSO</v>
      </c>
      <c r="BV831" s="32" t="str">
        <f t="shared" si="1082"/>
        <v>Transmission</v>
      </c>
      <c r="BW831" s="32" t="str">
        <f t="shared" si="1082"/>
        <v>Gas turbine for gas grid  - inkl. transit</v>
      </c>
      <c r="BX831" s="32" t="str">
        <f t="shared" si="1082"/>
        <v>Membrane for deblending - electr. demand</v>
      </c>
      <c r="BY831" s="32" t="str">
        <f t="shared" si="1082"/>
        <v>Gas turbine for gas grid  - inkl. transit-Membrane for deblending - electr. demand</v>
      </c>
      <c r="BZ831" s="32">
        <f t="shared" si="1074"/>
        <v>0.13409467455917817</v>
      </c>
      <c r="CA831" s="32">
        <f t="shared" si="1075"/>
        <v>0.13613672544079</v>
      </c>
    </row>
    <row r="832" spans="69:79" x14ac:dyDescent="0.25">
      <c r="BQ832" s="32">
        <f t="shared" si="1056"/>
        <v>17</v>
      </c>
      <c r="BR832" s="32">
        <f t="shared" si="1057"/>
        <v>13</v>
      </c>
      <c r="BS832" s="32" t="str">
        <f t="shared" ca="1" si="1058"/>
        <v>LT</v>
      </c>
      <c r="BT832" s="32" t="str">
        <f t="shared" ref="BT832:BY832" si="1083">BT781</f>
        <v>from 5 to 10%</v>
      </c>
      <c r="BU832" s="32" t="str">
        <f t="shared" si="1083"/>
        <v>TSO</v>
      </c>
      <c r="BV832" s="32" t="str">
        <f t="shared" si="1083"/>
        <v>Transmission</v>
      </c>
      <c r="BW832" s="32" t="str">
        <f t="shared" si="1083"/>
        <v>Gas turbine for gas grid  - inkl. transit</v>
      </c>
      <c r="BX832" s="32" t="str">
        <f t="shared" si="1083"/>
        <v>Membrane for deblending - H2. use</v>
      </c>
      <c r="BY832" s="32" t="str">
        <f t="shared" si="1083"/>
        <v>Gas turbine for gas grid  - inkl. transit-Membrane for deblending - H2. use</v>
      </c>
      <c r="BZ832" s="32">
        <f t="shared" si="1074"/>
        <v>0.13409467455917817</v>
      </c>
      <c r="CA832" s="32">
        <f t="shared" si="1075"/>
        <v>0.14753692799909579</v>
      </c>
    </row>
    <row r="833" spans="69:79" x14ac:dyDescent="0.25">
      <c r="BQ833" s="32">
        <f t="shared" si="1056"/>
        <v>17</v>
      </c>
      <c r="BR833" s="32">
        <f t="shared" si="1057"/>
        <v>14</v>
      </c>
      <c r="BS833" s="32" t="str">
        <f t="shared" ca="1" si="1058"/>
        <v>LT</v>
      </c>
      <c r="BT833" s="32" t="str">
        <f t="shared" ref="BT833:BY833" si="1084">BT782</f>
        <v>from 5 to 10%</v>
      </c>
      <c r="BU833" s="32" t="str">
        <f t="shared" si="1084"/>
        <v>TSO</v>
      </c>
      <c r="BV833" s="32" t="str">
        <f t="shared" si="1084"/>
        <v>Storage</v>
      </c>
      <c r="BW833" s="32" t="str">
        <f t="shared" si="1084"/>
        <v>Gas turbine for storage (cavern + porous)</v>
      </c>
      <c r="BX833" s="32" t="str">
        <f t="shared" si="1084"/>
        <v>Membrane for deblending - Investment</v>
      </c>
      <c r="BY833" s="32" t="str">
        <f t="shared" si="1084"/>
        <v>Gas turbine for storage (cavern + porous)-Membrane for deblending - Investment</v>
      </c>
      <c r="BZ833" s="32">
        <f t="shared" si="1074"/>
        <v>0</v>
      </c>
      <c r="CA833" s="32">
        <f t="shared" si="1075"/>
        <v>0</v>
      </c>
    </row>
    <row r="834" spans="69:79" x14ac:dyDescent="0.25">
      <c r="BQ834" s="32">
        <f t="shared" si="1056"/>
        <v>17</v>
      </c>
      <c r="BR834" s="32">
        <f t="shared" si="1057"/>
        <v>15</v>
      </c>
      <c r="BS834" s="32" t="str">
        <f t="shared" ca="1" si="1058"/>
        <v>LT</v>
      </c>
      <c r="BT834" s="32" t="str">
        <f t="shared" ref="BT834:BY834" si="1085">BT783</f>
        <v>from 5 to 10%</v>
      </c>
      <c r="BU834" s="32" t="str">
        <f t="shared" si="1085"/>
        <v>TSO</v>
      </c>
      <c r="BV834" s="32" t="str">
        <f t="shared" si="1085"/>
        <v>Storage</v>
      </c>
      <c r="BW834" s="32" t="str">
        <f t="shared" si="1085"/>
        <v>Gas turbine for storage (cavern + porous)</v>
      </c>
      <c r="BX834" s="32" t="str">
        <f t="shared" si="1085"/>
        <v>Membrane for deblending - electr. demand</v>
      </c>
      <c r="BY834" s="32" t="str">
        <f t="shared" si="1085"/>
        <v>Gas turbine for storage (cavern + porous)-Membrane for deblending - electr. demand</v>
      </c>
      <c r="BZ834" s="32">
        <f t="shared" si="1074"/>
        <v>0</v>
      </c>
      <c r="CA834" s="32">
        <f t="shared" si="1075"/>
        <v>0</v>
      </c>
    </row>
    <row r="835" spans="69:79" x14ac:dyDescent="0.25">
      <c r="BQ835" s="32">
        <f t="shared" si="1056"/>
        <v>17</v>
      </c>
      <c r="BR835" s="32">
        <f t="shared" si="1057"/>
        <v>16</v>
      </c>
      <c r="BS835" s="32" t="str">
        <f t="shared" ca="1" si="1058"/>
        <v>LT</v>
      </c>
      <c r="BT835" s="32" t="str">
        <f t="shared" ref="BT835:BY835" si="1086">BT784</f>
        <v>from 5 to 10%</v>
      </c>
      <c r="BU835" s="32" t="str">
        <f t="shared" si="1086"/>
        <v>TSO</v>
      </c>
      <c r="BV835" s="32" t="str">
        <f t="shared" si="1086"/>
        <v>Storage</v>
      </c>
      <c r="BW835" s="32" t="str">
        <f t="shared" si="1086"/>
        <v>Gas turbine for storage (cavern + porous)</v>
      </c>
      <c r="BX835" s="32" t="str">
        <f t="shared" si="1086"/>
        <v>Membrane for deblending - H2. use</v>
      </c>
      <c r="BY835" s="32" t="str">
        <f t="shared" si="1086"/>
        <v>Gas turbine for storage (cavern + porous)-Membrane for deblending - H2. use</v>
      </c>
      <c r="BZ835" s="32">
        <f t="shared" si="1074"/>
        <v>0</v>
      </c>
      <c r="CA835" s="32">
        <f t="shared" si="1075"/>
        <v>0</v>
      </c>
    </row>
    <row r="836" spans="69:79" x14ac:dyDescent="0.25">
      <c r="BQ836" s="32">
        <f t="shared" si="1056"/>
        <v>17</v>
      </c>
      <c r="BR836" s="32">
        <f t="shared" si="1057"/>
        <v>17</v>
      </c>
      <c r="BS836" s="32" t="str">
        <f t="shared" ca="1" si="1058"/>
        <v>LT</v>
      </c>
      <c r="BT836" s="32" t="str">
        <f t="shared" ref="BT836:BY836" si="1087">BT785</f>
        <v>from 5 to 10%</v>
      </c>
      <c r="BU836" s="32" t="str">
        <f t="shared" si="1087"/>
        <v>TSO</v>
      </c>
      <c r="BV836" s="32" t="str">
        <f t="shared" si="1087"/>
        <v>Industrie</v>
      </c>
      <c r="BW836" s="32" t="str">
        <f t="shared" si="1087"/>
        <v>50% industrial high temperature application (&gt;500°C without glass)</v>
      </c>
      <c r="BX836" s="32" t="str">
        <f t="shared" si="1087"/>
        <v>Calorific value adjustment - Investment</v>
      </c>
      <c r="BY836" s="32" t="str">
        <f t="shared" si="1087"/>
        <v>50% industrial high temperature application (&gt;500°C without glass)-Calorific value adjustment - Investment</v>
      </c>
      <c r="BZ836" s="32">
        <f t="shared" si="1074"/>
        <v>9.5044801462221648E-2</v>
      </c>
      <c r="CA836" s="32">
        <f t="shared" si="1075"/>
        <v>0.51651979957789429</v>
      </c>
    </row>
    <row r="837" spans="69:79" x14ac:dyDescent="0.25">
      <c r="BQ837" s="32">
        <f t="shared" si="1056"/>
        <v>17</v>
      </c>
      <c r="BR837" s="32">
        <f t="shared" si="1057"/>
        <v>18</v>
      </c>
      <c r="BS837" s="32" t="str">
        <f t="shared" ca="1" si="1058"/>
        <v>LT</v>
      </c>
      <c r="BT837" s="32" t="str">
        <f t="shared" ref="BT837:BY837" si="1088">BT786</f>
        <v>from 5 to 10%</v>
      </c>
      <c r="BU837" s="32" t="str">
        <f t="shared" si="1088"/>
        <v>TSO</v>
      </c>
      <c r="BV837" s="32" t="str">
        <f t="shared" si="1088"/>
        <v>Industrie</v>
      </c>
      <c r="BW837" s="32" t="str">
        <f t="shared" si="1088"/>
        <v>50% industrial high temperature application (&gt;500°C without glass)</v>
      </c>
      <c r="BX837" s="32" t="str">
        <f t="shared" si="1088"/>
        <v xml:space="preserve">Calorific value adjustment - LPG demand </v>
      </c>
      <c r="BY837" s="32" t="str">
        <f t="shared" si="1088"/>
        <v xml:space="preserve">50% industrial high temperature application (&gt;500°C without glass)-Calorific value adjustment - LPG demand </v>
      </c>
      <c r="BZ837" s="32">
        <f t="shared" si="1074"/>
        <v>0.83259246080906169</v>
      </c>
      <c r="CA837" s="32">
        <f t="shared" si="1075"/>
        <v>4.3883408300306037</v>
      </c>
    </row>
    <row r="838" spans="69:79" x14ac:dyDescent="0.25">
      <c r="BQ838" s="32">
        <f t="shared" si="1056"/>
        <v>17</v>
      </c>
      <c r="BR838" s="32">
        <f t="shared" si="1057"/>
        <v>19</v>
      </c>
      <c r="BS838" s="32" t="str">
        <f t="shared" ca="1" si="1058"/>
        <v>LT</v>
      </c>
      <c r="BT838" s="32" t="str">
        <f t="shared" ref="BT838:BY838" si="1089">BT787</f>
        <v>from 5 to 10%</v>
      </c>
      <c r="BU838" s="32" t="str">
        <f t="shared" si="1089"/>
        <v>TSO</v>
      </c>
      <c r="BV838" s="32" t="str">
        <f t="shared" si="1089"/>
        <v>Transmission</v>
      </c>
      <c r="BW838" s="32" t="str">
        <f t="shared" si="1089"/>
        <v>Instalation of higher gas turbine capacities for compressors - inkl. transit and storage</v>
      </c>
      <c r="BX838" s="32" t="str">
        <f t="shared" si="1089"/>
        <v>Investment +30% of excisting capacity</v>
      </c>
      <c r="BY838" s="32" t="str">
        <f t="shared" si="1089"/>
        <v>Instalation of higher gas turbine capacities for compressors - inkl. transit and storage-Investment +30% of excisting capacity</v>
      </c>
      <c r="BZ838" s="32">
        <f t="shared" si="1074"/>
        <v>2.1937466682100139E-2</v>
      </c>
      <c r="CA838" s="32">
        <f t="shared" si="1075"/>
        <v>3.3572010900764182</v>
      </c>
    </row>
    <row r="839" spans="69:79" x14ac:dyDescent="0.25">
      <c r="BQ839" s="32">
        <f t="shared" si="1056"/>
        <v>17</v>
      </c>
      <c r="BR839" s="32">
        <f t="shared" si="1057"/>
        <v>20</v>
      </c>
      <c r="BS839" s="32" t="str">
        <f t="shared" ca="1" si="1058"/>
        <v>LT</v>
      </c>
      <c r="BT839" s="32" t="str">
        <f t="shared" ref="BT839:BY839" si="1090">BT788</f>
        <v>from 5 to 10%</v>
      </c>
      <c r="BU839" s="32" t="str">
        <f t="shared" si="1090"/>
        <v>TSO</v>
      </c>
      <c r="BV839" s="32" t="str">
        <f t="shared" si="1090"/>
        <v>Transmission</v>
      </c>
      <c r="BW839" s="32" t="str">
        <f t="shared" si="1090"/>
        <v>Instalation of higher gas turbine capacities for compressors - inkl. transit and storage</v>
      </c>
      <c r="BX839" s="32" t="str">
        <f t="shared" si="1090"/>
        <v>Gas demand +30% of excisting transport losses</v>
      </c>
      <c r="BY839" s="32" t="str">
        <f t="shared" si="1090"/>
        <v>Instalation of higher gas turbine capacities for compressors - inkl. transit and storage-Gas demand +30% of excisting transport losses</v>
      </c>
      <c r="BZ839" s="32">
        <f t="shared" si="1074"/>
        <v>4.0228402367753449E-2</v>
      </c>
      <c r="CA839" s="32">
        <f t="shared" si="1075"/>
        <v>1.1273964478935579</v>
      </c>
    </row>
    <row r="840" spans="69:79" x14ac:dyDescent="0.25">
      <c r="BQ840" s="32">
        <f t="shared" si="1056"/>
        <v>17</v>
      </c>
      <c r="BR840" s="32">
        <f t="shared" si="1057"/>
        <v>21</v>
      </c>
      <c r="BS840" s="32" t="str">
        <f t="shared" ca="1" si="1058"/>
        <v>LT</v>
      </c>
      <c r="BT840" s="32" t="str">
        <f t="shared" ref="BT840:BY840" si="1091">BT789</f>
        <v>from 5 to 10%</v>
      </c>
      <c r="BU840" s="32" t="str">
        <f t="shared" si="1091"/>
        <v>TSO</v>
      </c>
      <c r="BV840" s="32" t="str">
        <f t="shared" si="1091"/>
        <v>Storage</v>
      </c>
      <c r="BW840" s="32" t="str">
        <f t="shared" si="1091"/>
        <v>Gas pressure regulator storage withdrawal</v>
      </c>
      <c r="BX840" s="32" t="str">
        <f t="shared" si="1091"/>
        <v xml:space="preserve">  +3% less energy required</v>
      </c>
      <c r="BY840" s="32" t="str">
        <f t="shared" si="1091"/>
        <v>Gas pressure regulator storage withdrawal-  +3% less energy required</v>
      </c>
      <c r="BZ840" s="32">
        <f t="shared" si="1074"/>
        <v>0</v>
      </c>
      <c r="CA840" s="32">
        <f t="shared" si="1075"/>
        <v>0</v>
      </c>
    </row>
    <row r="841" spans="69:79" x14ac:dyDescent="0.25">
      <c r="BQ841" s="32">
        <f t="shared" si="1056"/>
        <v>17</v>
      </c>
      <c r="BR841" s="32">
        <f t="shared" si="1057"/>
        <v>22</v>
      </c>
      <c r="BS841" s="32" t="str">
        <f t="shared" ca="1" si="1058"/>
        <v>LT</v>
      </c>
      <c r="BT841" s="32" t="str">
        <f t="shared" ref="BT841:BY841" si="1092">BT790</f>
        <v>from 5 to 10%</v>
      </c>
      <c r="BU841" s="32" t="str">
        <f t="shared" si="1092"/>
        <v>TSO</v>
      </c>
      <c r="BV841" s="32" t="str">
        <f t="shared" si="1092"/>
        <v>Storage</v>
      </c>
      <c r="BW841" s="32" t="str">
        <f t="shared" si="1092"/>
        <v>H2 losses by drying</v>
      </c>
      <c r="BX841" s="32" t="str">
        <f t="shared" si="1092"/>
        <v xml:space="preserve">  5% of H2</v>
      </c>
      <c r="BY841" s="32" t="str">
        <f t="shared" si="1092"/>
        <v>H2 losses by drying-  5% of H2</v>
      </c>
      <c r="BZ841" s="32">
        <f t="shared" si="1074"/>
        <v>0</v>
      </c>
      <c r="CA841" s="32">
        <f t="shared" si="1075"/>
        <v>0</v>
      </c>
    </row>
    <row r="842" spans="69:79" x14ac:dyDescent="0.25">
      <c r="BQ842" s="32">
        <f t="shared" si="1056"/>
        <v>17</v>
      </c>
      <c r="BR842" s="32">
        <f t="shared" si="1057"/>
        <v>23</v>
      </c>
      <c r="BS842" s="32" t="str">
        <f t="shared" ca="1" si="1058"/>
        <v>LT</v>
      </c>
      <c r="BT842" s="32" t="str">
        <f t="shared" ref="BT842:BY842" si="1093">BT791</f>
        <v>from 5 to 10%</v>
      </c>
      <c r="BU842" s="32" t="str">
        <f t="shared" si="1093"/>
        <v>TSO</v>
      </c>
      <c r="BV842" s="32" t="str">
        <f t="shared" si="1093"/>
        <v>Transmission</v>
      </c>
      <c r="BW842" s="32" t="str">
        <f t="shared" si="1093"/>
        <v>Gas pressure regulator &gt;40 to 16bar</v>
      </c>
      <c r="BX842" s="32" t="str">
        <f t="shared" si="1093"/>
        <v xml:space="preserve">  +3% less energy required</v>
      </c>
      <c r="BY842" s="32" t="str">
        <f t="shared" si="1093"/>
        <v>Gas pressure regulator &gt;40 to 16bar-  +3% less energy required</v>
      </c>
      <c r="BZ842" s="32">
        <f t="shared" si="1074"/>
        <v>9.3796698568768223E-4</v>
      </c>
      <c r="CA842" s="32">
        <f t="shared" si="1075"/>
        <v>-2.6286419188085056E-2</v>
      </c>
    </row>
    <row r="843" spans="69:79" x14ac:dyDescent="0.25">
      <c r="BQ843" s="32">
        <f t="shared" si="1056"/>
        <v>17</v>
      </c>
      <c r="BR843" s="32">
        <f t="shared" si="1057"/>
        <v>24</v>
      </c>
      <c r="BS843" s="32" t="str">
        <f t="shared" ca="1" si="1058"/>
        <v>LT</v>
      </c>
      <c r="BT843" s="32" t="str">
        <f t="shared" ref="BT843:BY843" si="1094">BT792</f>
        <v>from 5 to 10%</v>
      </c>
      <c r="BU843" s="32" t="str">
        <f t="shared" si="1094"/>
        <v>DSO</v>
      </c>
      <c r="BV843" s="32" t="str">
        <f t="shared" si="1094"/>
        <v>Industrie</v>
      </c>
      <c r="BW843" s="32" t="str">
        <f t="shared" si="1094"/>
        <v>50% industrial high temperature application (&gt;500°C without glass)</v>
      </c>
      <c r="BX843" s="32" t="str">
        <f t="shared" si="1094"/>
        <v>Calorific value adjustment - Investment</v>
      </c>
      <c r="BY843" s="32" t="str">
        <f t="shared" si="1094"/>
        <v>50% industrial high temperature application (&gt;500°C without glass)-Calorific value adjustment - Investment</v>
      </c>
      <c r="BZ843" s="32">
        <f t="shared" si="1074"/>
        <v>9.5044801462221648E-2</v>
      </c>
      <c r="CA843" s="32">
        <f t="shared" si="1075"/>
        <v>0.51651979957789429</v>
      </c>
    </row>
    <row r="844" spans="69:79" x14ac:dyDescent="0.25">
      <c r="BQ844" s="32">
        <f t="shared" si="1056"/>
        <v>17</v>
      </c>
      <c r="BR844" s="32">
        <f t="shared" si="1057"/>
        <v>25</v>
      </c>
      <c r="BS844" s="32" t="str">
        <f t="shared" ca="1" si="1058"/>
        <v>LT</v>
      </c>
      <c r="BT844" s="32" t="str">
        <f t="shared" ref="BT844:BY844" si="1095">BT793</f>
        <v>from 5 to 10%</v>
      </c>
      <c r="BU844" s="32" t="str">
        <f t="shared" si="1095"/>
        <v>DSO</v>
      </c>
      <c r="BV844" s="32" t="str">
        <f t="shared" si="1095"/>
        <v>Industrie</v>
      </c>
      <c r="BW844" s="32" t="str">
        <f t="shared" si="1095"/>
        <v>50% industrial high temperature application (&gt;500°C without glass)</v>
      </c>
      <c r="BX844" s="32" t="str">
        <f t="shared" si="1095"/>
        <v xml:space="preserve">Calorific value adjustment - LPG demand </v>
      </c>
      <c r="BY844" s="32" t="str">
        <f t="shared" si="1095"/>
        <v xml:space="preserve">50% industrial high temperature application (&gt;500°C without glass)-Calorific value adjustment - LPG demand </v>
      </c>
      <c r="BZ844" s="32">
        <f t="shared" si="1074"/>
        <v>0.83259246080906169</v>
      </c>
      <c r="CA844" s="32">
        <f t="shared" si="1075"/>
        <v>4.3883408300306037</v>
      </c>
    </row>
    <row r="845" spans="69:79" x14ac:dyDescent="0.25">
      <c r="BQ845" s="32">
        <f t="shared" si="1056"/>
        <v>17</v>
      </c>
      <c r="BR845" s="32">
        <f t="shared" si="1057"/>
        <v>26</v>
      </c>
      <c r="BS845" s="32" t="str">
        <f t="shared" ca="1" si="1058"/>
        <v>LT</v>
      </c>
      <c r="BT845" s="32" t="str">
        <f t="shared" ref="BT845:BY845" si="1096">BT794</f>
        <v>from 5 to 10%</v>
      </c>
      <c r="BU845" s="32" t="str">
        <f t="shared" si="1096"/>
        <v>TSO</v>
      </c>
      <c r="BV845" s="32" t="str">
        <f t="shared" si="1096"/>
        <v>Transmission</v>
      </c>
      <c r="BW845" s="32" t="str">
        <f t="shared" si="1096"/>
        <v>gas chromatographs (GC)</v>
      </c>
      <c r="BX845" s="32" t="str">
        <f t="shared" si="1096"/>
        <v>Adaptation - Exchange helium</v>
      </c>
      <c r="BY845" s="32" t="str">
        <f t="shared" si="1096"/>
        <v>gas chromatographs (GC)-Adaptation - Exchange helium</v>
      </c>
      <c r="BZ845" s="32">
        <f t="shared" si="1074"/>
        <v>3.1557792207792208E-2</v>
      </c>
      <c r="CA845" s="32">
        <f t="shared" si="1075"/>
        <v>0.24918747130002317</v>
      </c>
    </row>
    <row r="846" spans="69:79" x14ac:dyDescent="0.25">
      <c r="BQ846" s="32">
        <f t="shared" si="1056"/>
        <v>17</v>
      </c>
      <c r="BR846" s="32">
        <f t="shared" si="1057"/>
        <v>27</v>
      </c>
      <c r="BS846" s="32" t="str">
        <f t="shared" ca="1" si="1058"/>
        <v>LT</v>
      </c>
      <c r="BT846" s="32" t="str">
        <f t="shared" ref="BT846:BY846" si="1097">BT795</f>
        <v>from 5 to 10%</v>
      </c>
      <c r="BU846" s="32" t="str">
        <f t="shared" si="1097"/>
        <v>DSO</v>
      </c>
      <c r="BV846" s="32" t="str">
        <f t="shared" si="1097"/>
        <v>Industrie</v>
      </c>
      <c r="BW846" s="32" t="str">
        <f t="shared" si="1097"/>
        <v>Chemical industry (material use), glass</v>
      </c>
      <c r="BX846" s="32" t="str">
        <f t="shared" si="1097"/>
        <v>Membrane for deblending - Investment</v>
      </c>
      <c r="BY846" s="32" t="str">
        <f t="shared" si="1097"/>
        <v>Chemical industry (material use), glass-Membrane for deblending - Investment</v>
      </c>
      <c r="BZ846" s="32">
        <f t="shared" si="1074"/>
        <v>1.7982172548935476</v>
      </c>
      <c r="CA846" s="32">
        <f t="shared" si="1075"/>
        <v>1.1318727898822327</v>
      </c>
    </row>
    <row r="847" spans="69:79" x14ac:dyDescent="0.25">
      <c r="BQ847" s="32">
        <f t="shared" si="1056"/>
        <v>17</v>
      </c>
      <c r="BR847" s="32">
        <f t="shared" si="1057"/>
        <v>28</v>
      </c>
      <c r="BS847" s="32" t="str">
        <f t="shared" ca="1" si="1058"/>
        <v>LT</v>
      </c>
      <c r="BT847" s="32" t="str">
        <f t="shared" ref="BT847:BY847" si="1098">BT796</f>
        <v>from 5 to 10%</v>
      </c>
      <c r="BU847" s="32" t="str">
        <f t="shared" si="1098"/>
        <v>DSO</v>
      </c>
      <c r="BV847" s="32" t="str">
        <f t="shared" si="1098"/>
        <v>Industrie</v>
      </c>
      <c r="BW847" s="32" t="str">
        <f t="shared" si="1098"/>
        <v>Chemical industry (material use), glass</v>
      </c>
      <c r="BX847" s="32" t="str">
        <f t="shared" si="1098"/>
        <v>Membrane for deblending - H2. use</v>
      </c>
      <c r="BY847" s="32" t="str">
        <f t="shared" si="1098"/>
        <v>Chemical industry (material use), glass-Membrane for deblending - H2. use</v>
      </c>
      <c r="BZ847" s="32">
        <f t="shared" si="1074"/>
        <v>15.752383152867475</v>
      </c>
      <c r="CA847" s="32">
        <f t="shared" si="1075"/>
        <v>8.6657364532889538</v>
      </c>
    </row>
    <row r="848" spans="69:79" x14ac:dyDescent="0.25">
      <c r="BQ848" s="32">
        <f t="shared" si="1056"/>
        <v>17</v>
      </c>
      <c r="BR848" s="32">
        <f t="shared" si="1057"/>
        <v>29</v>
      </c>
      <c r="BS848" s="32" t="str">
        <f t="shared" ca="1" si="1058"/>
        <v>LT</v>
      </c>
      <c r="BT848" s="32" t="str">
        <f t="shared" ref="BT848:BY848" si="1099">BT797</f>
        <v>from 10 to 20%</v>
      </c>
      <c r="BU848" s="32" t="str">
        <f t="shared" si="1099"/>
        <v>TSO</v>
      </c>
      <c r="BV848" s="32" t="str">
        <f t="shared" si="1099"/>
        <v>Transmission</v>
      </c>
      <c r="BW848" s="32" t="str">
        <f t="shared" si="1099"/>
        <v>compresor gas grid</v>
      </c>
      <c r="BX848" s="32" t="str">
        <f t="shared" si="1099"/>
        <v>Component exchange - 50% Investment</v>
      </c>
      <c r="BY848" s="32" t="str">
        <f t="shared" si="1099"/>
        <v>compresor gas grid-Component exchange - 50% Investment</v>
      </c>
      <c r="BZ848" s="32">
        <f t="shared" si="1074"/>
        <v>7.3124888940333796E-2</v>
      </c>
      <c r="CA848" s="32">
        <f t="shared" si="1075"/>
        <v>6.598979166007692</v>
      </c>
    </row>
    <row r="849" spans="69:79" x14ac:dyDescent="0.25">
      <c r="BQ849" s="32">
        <f t="shared" si="1056"/>
        <v>17</v>
      </c>
      <c r="BR849" s="32">
        <f t="shared" si="1057"/>
        <v>30</v>
      </c>
      <c r="BS849" s="32" t="str">
        <f t="shared" ca="1" si="1058"/>
        <v>LT</v>
      </c>
      <c r="BT849" s="32" t="str">
        <f t="shared" ref="BT849:BY849" si="1100">BT798</f>
        <v>from 10 to 20%</v>
      </c>
      <c r="BU849" s="32" t="str">
        <f t="shared" si="1100"/>
        <v>TSO</v>
      </c>
      <c r="BV849" s="32" t="str">
        <f t="shared" si="1100"/>
        <v>Storage</v>
      </c>
      <c r="BW849" s="32" t="str">
        <f t="shared" si="1100"/>
        <v>compresor storage (cavern + porous)</v>
      </c>
      <c r="BX849" s="32" t="str">
        <f t="shared" si="1100"/>
        <v>Component exchange - 50% Investment</v>
      </c>
      <c r="BY849" s="32" t="str">
        <f t="shared" si="1100"/>
        <v>compresor storage (cavern + porous)-Component exchange - 50% Investment</v>
      </c>
      <c r="BZ849" s="32">
        <f t="shared" si="1074"/>
        <v>0</v>
      </c>
      <c r="CA849" s="32">
        <f t="shared" si="1075"/>
        <v>0</v>
      </c>
    </row>
    <row r="850" spans="69:79" x14ac:dyDescent="0.25">
      <c r="BQ850" s="32">
        <f t="shared" si="1056"/>
        <v>17</v>
      </c>
      <c r="BR850" s="32">
        <f t="shared" si="1057"/>
        <v>31</v>
      </c>
      <c r="BS850" s="32" t="str">
        <f t="shared" ca="1" si="1058"/>
        <v>LT</v>
      </c>
      <c r="BT850" s="32" t="str">
        <f t="shared" ref="BT850:BY850" si="1101">BT799</f>
        <v>from 10 to 20%</v>
      </c>
      <c r="BU850" s="32" t="str">
        <f t="shared" si="1101"/>
        <v>TSO</v>
      </c>
      <c r="BV850" s="32" t="str">
        <f t="shared" si="1101"/>
        <v>Transmission</v>
      </c>
      <c r="BW850" s="32" t="str">
        <f t="shared" si="1101"/>
        <v>Instalation of higher gas turbine capacities for compressors - inkl. transit and storage</v>
      </c>
      <c r="BX850" s="32" t="str">
        <f t="shared" si="1101"/>
        <v>Investment +40% of excisting capacity</v>
      </c>
      <c r="BY850" s="32" t="str">
        <f t="shared" si="1101"/>
        <v>Instalation of higher gas turbine capacities for compressors - inkl. transit and storage-Investment +40% of excisting capacity</v>
      </c>
      <c r="BZ850" s="32">
        <f t="shared" si="1074"/>
        <v>2.924995557613352E-2</v>
      </c>
      <c r="CA850" s="32">
        <f t="shared" si="1075"/>
        <v>4.4762681201018912</v>
      </c>
    </row>
    <row r="851" spans="69:79" x14ac:dyDescent="0.25">
      <c r="BQ851" s="32">
        <f t="shared" si="1056"/>
        <v>17</v>
      </c>
      <c r="BR851" s="32">
        <f t="shared" si="1057"/>
        <v>32</v>
      </c>
      <c r="BS851" s="32" t="str">
        <f t="shared" ca="1" si="1058"/>
        <v>LT</v>
      </c>
      <c r="BT851" s="32" t="str">
        <f t="shared" ref="BT851:BY851" si="1102">BT800</f>
        <v>from 10 to 20%</v>
      </c>
      <c r="BU851" s="32" t="str">
        <f t="shared" si="1102"/>
        <v>TSO</v>
      </c>
      <c r="BV851" s="32" t="str">
        <f t="shared" si="1102"/>
        <v>Transmission</v>
      </c>
      <c r="BW851" s="32" t="str">
        <f t="shared" si="1102"/>
        <v>Instalation of higher gas turbine capacities for compressors - inkl. transit and storage</v>
      </c>
      <c r="BX851" s="32" t="str">
        <f t="shared" si="1102"/>
        <v>Gas demand +40% of excisting transport losses</v>
      </c>
      <c r="BY851" s="32" t="str">
        <f t="shared" si="1102"/>
        <v>Instalation of higher gas turbine capacities for compressors - inkl. transit and storage-Gas demand +40% of excisting transport losses</v>
      </c>
      <c r="BZ851" s="32">
        <f t="shared" si="1074"/>
        <v>5.3637869823671275E-2</v>
      </c>
      <c r="CA851" s="32">
        <f t="shared" si="1075"/>
        <v>1.5031952638580774</v>
      </c>
    </row>
    <row r="852" spans="69:79" x14ac:dyDescent="0.25">
      <c r="BQ852" s="32">
        <f t="shared" si="1056"/>
        <v>17</v>
      </c>
      <c r="BR852" s="32">
        <f t="shared" si="1057"/>
        <v>33</v>
      </c>
      <c r="BS852" s="32" t="str">
        <f t="shared" ca="1" si="1058"/>
        <v>LT</v>
      </c>
      <c r="BT852" s="32" t="str">
        <f t="shared" ref="BT852:BY852" si="1103">BT801</f>
        <v>from 10 to 20%</v>
      </c>
      <c r="BU852" s="32" t="str">
        <f t="shared" si="1103"/>
        <v>TSO</v>
      </c>
      <c r="BV852" s="32" t="str">
        <f t="shared" si="1103"/>
        <v>Transmission</v>
      </c>
      <c r="BW852" s="32" t="str">
        <f t="shared" si="1103"/>
        <v>gas chromatographs (GC)</v>
      </c>
      <c r="BX852" s="32" t="str">
        <f t="shared" si="1103"/>
        <v>Adaptation - Exchange helium</v>
      </c>
      <c r="BY852" s="32" t="str">
        <f t="shared" si="1103"/>
        <v>gas chromatographs (GC)-Adaptation - Exchange helium</v>
      </c>
      <c r="BZ852" s="32">
        <f t="shared" si="1074"/>
        <v>3.1557792207792208E-2</v>
      </c>
      <c r="CA852" s="32">
        <f t="shared" si="1075"/>
        <v>0</v>
      </c>
    </row>
    <row r="853" spans="69:79" x14ac:dyDescent="0.25">
      <c r="BQ853" s="32">
        <f t="shared" si="1056"/>
        <v>17</v>
      </c>
      <c r="BR853" s="32">
        <f t="shared" si="1057"/>
        <v>34</v>
      </c>
      <c r="BS853" s="32" t="str">
        <f t="shared" ca="1" si="1058"/>
        <v>LT</v>
      </c>
      <c r="BT853" s="32" t="str">
        <f t="shared" ref="BT853:BY853" si="1104">BT802</f>
        <v>from 10 to 20%</v>
      </c>
      <c r="BU853" s="32" t="str">
        <f t="shared" si="1104"/>
        <v>DSO</v>
      </c>
      <c r="BV853" s="32" t="str">
        <f t="shared" si="1104"/>
        <v>End-use</v>
      </c>
      <c r="BW853" s="32" t="str">
        <f t="shared" si="1104"/>
        <v>CHP for power generation</v>
      </c>
      <c r="BX853" s="32" t="str">
        <f t="shared" si="1104"/>
        <v>Membrane for deblending - Investment</v>
      </c>
      <c r="BY853" s="32" t="str">
        <f t="shared" si="1104"/>
        <v>CHP for power generation-Membrane for deblending - Investment</v>
      </c>
      <c r="BZ853" s="32">
        <f t="shared" si="1074"/>
        <v>0.62056170223813989</v>
      </c>
      <c r="CA853" s="32">
        <f t="shared" si="1075"/>
        <v>1.5530006677252031</v>
      </c>
    </row>
    <row r="854" spans="69:79" x14ac:dyDescent="0.25">
      <c r="BQ854" s="32">
        <f t="shared" si="1056"/>
        <v>17</v>
      </c>
      <c r="BR854" s="32">
        <f t="shared" si="1057"/>
        <v>35</v>
      </c>
      <c r="BS854" s="32" t="str">
        <f t="shared" ca="1" si="1058"/>
        <v>LT</v>
      </c>
      <c r="BT854" s="32" t="str">
        <f t="shared" ref="BT854:BY854" si="1105">BT803</f>
        <v>from 10 to 20%</v>
      </c>
      <c r="BU854" s="32" t="str">
        <f t="shared" si="1105"/>
        <v>DSO</v>
      </c>
      <c r="BV854" s="32" t="str">
        <f t="shared" si="1105"/>
        <v>End-use</v>
      </c>
      <c r="BW854" s="32" t="str">
        <f t="shared" si="1105"/>
        <v>CHP for power generation</v>
      </c>
      <c r="BX854" s="32" t="str">
        <f t="shared" si="1105"/>
        <v>Membrane for deblending - electr. demand</v>
      </c>
      <c r="BY854" s="32" t="str">
        <f t="shared" si="1105"/>
        <v>CHP for power generation-Membrane for deblending - electr. demand</v>
      </c>
      <c r="BZ854" s="32">
        <f t="shared" si="1074"/>
        <v>1.0344844533745821</v>
      </c>
      <c r="CA854" s="32">
        <f t="shared" si="1075"/>
        <v>1.0111713364508541</v>
      </c>
    </row>
    <row r="855" spans="69:79" x14ac:dyDescent="0.25">
      <c r="BQ855" s="32">
        <f t="shared" si="1056"/>
        <v>17</v>
      </c>
      <c r="BR855" s="32">
        <f t="shared" si="1057"/>
        <v>36</v>
      </c>
      <c r="BS855" s="32" t="str">
        <f t="shared" ca="1" si="1058"/>
        <v>LT</v>
      </c>
      <c r="BT855" s="32" t="str">
        <f t="shared" ref="BT855:BY855" si="1106">BT804</f>
        <v>from 10 to 20%</v>
      </c>
      <c r="BU855" s="32" t="str">
        <f t="shared" si="1106"/>
        <v>DSO</v>
      </c>
      <c r="BV855" s="32" t="str">
        <f t="shared" si="1106"/>
        <v>End-use</v>
      </c>
      <c r="BW855" s="32" t="str">
        <f t="shared" si="1106"/>
        <v>CHP for power generation</v>
      </c>
      <c r="BX855" s="32" t="str">
        <f t="shared" si="1106"/>
        <v>Membrane for deblending - H2. use</v>
      </c>
      <c r="BY855" s="32" t="str">
        <f t="shared" si="1106"/>
        <v>CHP for power generation-Membrane for deblending - H2. use</v>
      </c>
      <c r="BZ855" s="32">
        <f t="shared" si="1074"/>
        <v>1.0344844533745821</v>
      </c>
      <c r="CA855" s="32">
        <f t="shared" si="1075"/>
        <v>2.2763716577924789</v>
      </c>
    </row>
    <row r="856" spans="69:79" x14ac:dyDescent="0.25">
      <c r="BQ856" s="32">
        <f t="shared" si="1056"/>
        <v>17</v>
      </c>
      <c r="BR856" s="32">
        <f t="shared" si="1057"/>
        <v>37</v>
      </c>
      <c r="BS856" s="32" t="str">
        <f t="shared" ca="1" si="1058"/>
        <v>LT</v>
      </c>
      <c r="BT856" s="32" t="str">
        <f t="shared" ref="BT856:BY856" si="1107">BT805</f>
        <v>from 10 to 20%</v>
      </c>
      <c r="BU856" s="32" t="str">
        <f t="shared" si="1107"/>
        <v>TSO</v>
      </c>
      <c r="BV856" s="32" t="str">
        <f t="shared" si="1107"/>
        <v>Storage</v>
      </c>
      <c r="BW856" s="32" t="str">
        <f t="shared" si="1107"/>
        <v>Gas pressure regulator storage withdrawal</v>
      </c>
      <c r="BX856" s="32" t="str">
        <f t="shared" si="1107"/>
        <v xml:space="preserve">  +5% less energy required</v>
      </c>
      <c r="BY856" s="32" t="str">
        <f t="shared" si="1107"/>
        <v>Gas pressure regulator storage withdrawal-  +5% less energy required</v>
      </c>
      <c r="BZ856" s="32">
        <f t="shared" si="1074"/>
        <v>0</v>
      </c>
      <c r="CA856" s="32">
        <f t="shared" si="1075"/>
        <v>0</v>
      </c>
    </row>
    <row r="857" spans="69:79" x14ac:dyDescent="0.25">
      <c r="BQ857" s="32">
        <f t="shared" si="1056"/>
        <v>17</v>
      </c>
      <c r="BR857" s="32">
        <f t="shared" si="1057"/>
        <v>38</v>
      </c>
      <c r="BS857" s="32" t="str">
        <f t="shared" ca="1" si="1058"/>
        <v>LT</v>
      </c>
      <c r="BT857" s="32" t="str">
        <f t="shared" ref="BT857:BY857" si="1108">BT806</f>
        <v>from 10 to 20%</v>
      </c>
      <c r="BU857" s="32" t="str">
        <f t="shared" si="1108"/>
        <v>TSO</v>
      </c>
      <c r="BV857" s="32" t="str">
        <f t="shared" si="1108"/>
        <v>Storage</v>
      </c>
      <c r="BW857" s="32" t="str">
        <f t="shared" si="1108"/>
        <v>H2 losses by drying</v>
      </c>
      <c r="BX857" s="32" t="str">
        <f t="shared" si="1108"/>
        <v xml:space="preserve">  5% of H2</v>
      </c>
      <c r="BY857" s="32" t="str">
        <f t="shared" si="1108"/>
        <v>H2 losses by drying-  5% of H2</v>
      </c>
      <c r="BZ857" s="32">
        <f t="shared" si="1074"/>
        <v>0</v>
      </c>
      <c r="CA857" s="32">
        <f t="shared" si="1075"/>
        <v>0</v>
      </c>
    </row>
    <row r="858" spans="69:79" x14ac:dyDescent="0.25">
      <c r="BQ858" s="32">
        <f t="shared" si="1056"/>
        <v>17</v>
      </c>
      <c r="BR858" s="32">
        <f t="shared" si="1057"/>
        <v>39</v>
      </c>
      <c r="BS858" s="32" t="str">
        <f t="shared" ca="1" si="1058"/>
        <v>LT</v>
      </c>
      <c r="BT858" s="32" t="str">
        <f t="shared" ref="BT858:BY858" si="1109">BT807</f>
        <v>from 10 to 20%</v>
      </c>
      <c r="BU858" s="32" t="str">
        <f t="shared" si="1109"/>
        <v>TSO</v>
      </c>
      <c r="BV858" s="32" t="str">
        <f t="shared" si="1109"/>
        <v>Transmission</v>
      </c>
      <c r="BW858" s="32" t="str">
        <f t="shared" si="1109"/>
        <v>Gas pressure regulator &gt;40 to 16bar</v>
      </c>
      <c r="BX858" s="32" t="str">
        <f t="shared" si="1109"/>
        <v xml:space="preserve"> +5% less energy required</v>
      </c>
      <c r="BY858" s="32" t="str">
        <f t="shared" si="1109"/>
        <v>Gas pressure regulator &gt;40 to 16bar- +5% less energy required</v>
      </c>
      <c r="BZ858" s="32">
        <f t="shared" si="1074"/>
        <v>1.5632783094794705E-3</v>
      </c>
      <c r="CA858" s="32">
        <f t="shared" si="1075"/>
        <v>-4.3810698646808428E-2</v>
      </c>
    </row>
    <row r="859" spans="69:79" x14ac:dyDescent="0.25">
      <c r="BQ859" s="32">
        <f t="shared" si="1056"/>
        <v>17</v>
      </c>
      <c r="BR859" s="32">
        <f t="shared" si="1057"/>
        <v>40</v>
      </c>
      <c r="BS859" s="32" t="str">
        <f t="shared" ca="1" si="1058"/>
        <v>LT</v>
      </c>
      <c r="BT859" s="32" t="str">
        <f t="shared" ref="BT859:BY859" si="1110">BT808</f>
        <v>from 10 to 20%</v>
      </c>
      <c r="BU859" s="32" t="str">
        <f t="shared" si="1110"/>
        <v>DSO</v>
      </c>
      <c r="BV859" s="32" t="str">
        <f t="shared" si="1110"/>
        <v>Distribution</v>
      </c>
      <c r="BW859" s="32" t="str">
        <f t="shared" si="1110"/>
        <v>Gas pressure regulator</v>
      </c>
      <c r="BX859" s="32" t="str">
        <f t="shared" si="1110"/>
        <v>Exchange Gas pressure regulator - Investment</v>
      </c>
      <c r="BY859" s="32" t="str">
        <f t="shared" si="1110"/>
        <v>Gas pressure regulator-Exchange Gas pressure regulator - Investment</v>
      </c>
      <c r="BZ859" s="32">
        <f t="shared" si="1074"/>
        <v>0.70060698555251855</v>
      </c>
      <c r="CA859" s="32">
        <f t="shared" si="1075"/>
        <v>1.9653601994326744</v>
      </c>
    </row>
    <row r="860" spans="69:79" x14ac:dyDescent="0.25">
      <c r="BQ860" s="32">
        <f t="shared" si="1056"/>
        <v>17</v>
      </c>
      <c r="BR860" s="32">
        <f t="shared" si="1057"/>
        <v>41</v>
      </c>
      <c r="BS860" s="32" t="str">
        <f t="shared" ca="1" si="1058"/>
        <v>LT</v>
      </c>
      <c r="BT860" s="32" t="str">
        <f t="shared" ref="BT860:BY860" si="1111">BT809</f>
        <v>from 10 to 20%</v>
      </c>
      <c r="BU860" s="32" t="str">
        <f t="shared" si="1111"/>
        <v>DSO</v>
      </c>
      <c r="BV860" s="32" t="str">
        <f t="shared" si="1111"/>
        <v>Distribution</v>
      </c>
      <c r="BW860" s="32" t="str">
        <f t="shared" si="1111"/>
        <v>gas chromatographs (GC)</v>
      </c>
      <c r="BX860" s="32" t="str">
        <f t="shared" si="1111"/>
        <v>Additional PCS Analysers for calorific value reconstruction system</v>
      </c>
      <c r="BY860" s="32" t="str">
        <f t="shared" si="1111"/>
        <v>gas chromatographs (GC)-Additional PCS Analysers for calorific value reconstruction system</v>
      </c>
      <c r="BZ860" s="32">
        <f t="shared" si="1074"/>
        <v>0.14270753611870363</v>
      </c>
      <c r="CA860" s="32">
        <f t="shared" si="1075"/>
        <v>2.2537020224181474</v>
      </c>
    </row>
    <row r="861" spans="69:79" x14ac:dyDescent="0.25">
      <c r="BQ861" s="32">
        <f t="shared" si="1056"/>
        <v>17</v>
      </c>
      <c r="BR861" s="32">
        <f t="shared" si="1057"/>
        <v>42</v>
      </c>
      <c r="BS861" s="32" t="str">
        <f t="shared" ca="1" si="1058"/>
        <v>LT</v>
      </c>
      <c r="BT861" s="32" t="str">
        <f t="shared" ref="BT861:BY861" si="1112">BT810</f>
        <v>from 10 to 20%</v>
      </c>
      <c r="BU861" s="32" t="str">
        <f t="shared" si="1112"/>
        <v>DSO</v>
      </c>
      <c r="BV861" s="32" t="str">
        <f t="shared" si="1112"/>
        <v>Distribution</v>
      </c>
      <c r="BW861" s="32" t="str">
        <f t="shared" si="1112"/>
        <v>Chemical industry (material use), glass</v>
      </c>
      <c r="BX861" s="32" t="str">
        <f t="shared" si="1112"/>
        <v>Membrane for deblending - Investment</v>
      </c>
      <c r="BY861" s="32" t="str">
        <f t="shared" si="1112"/>
        <v>Chemical industry (material use), glass-Membrane for deblending - Investment</v>
      </c>
      <c r="BZ861" s="32">
        <f t="shared" si="1074"/>
        <v>1.7982172548935476</v>
      </c>
      <c r="CA861" s="32">
        <f t="shared" si="1075"/>
        <v>1.7160651975633852</v>
      </c>
    </row>
    <row r="862" spans="69:79" x14ac:dyDescent="0.25">
      <c r="BQ862" s="32">
        <f t="shared" si="1056"/>
        <v>17</v>
      </c>
      <c r="BR862" s="32">
        <f t="shared" si="1057"/>
        <v>43</v>
      </c>
      <c r="BS862" s="32" t="str">
        <f t="shared" ca="1" si="1058"/>
        <v>LT</v>
      </c>
      <c r="BT862" s="32" t="str">
        <f t="shared" ref="BT862:BY862" si="1113">BT811</f>
        <v>from 10 to 20%</v>
      </c>
      <c r="BU862" s="32" t="str">
        <f t="shared" si="1113"/>
        <v>DSO</v>
      </c>
      <c r="BV862" s="32" t="str">
        <f t="shared" si="1113"/>
        <v>Distribution</v>
      </c>
      <c r="BW862" s="32" t="str">
        <f t="shared" si="1113"/>
        <v>Chemical industry (material use), glass</v>
      </c>
      <c r="BX862" s="32" t="str">
        <f t="shared" si="1113"/>
        <v>Membrane for deblending - H2. use</v>
      </c>
      <c r="BY862" s="32" t="str">
        <f t="shared" si="1113"/>
        <v>Chemical industry (material use), glass-Membrane for deblending - H2. use</v>
      </c>
      <c r="BZ862" s="32">
        <f t="shared" si="1074"/>
        <v>31.50476630573495</v>
      </c>
      <c r="CA862" s="32">
        <f t="shared" si="1075"/>
        <v>34.662945813155815</v>
      </c>
    </row>
    <row r="863" spans="69:79" x14ac:dyDescent="0.25">
      <c r="BQ863" s="32">
        <f t="shared" si="1056"/>
        <v>17</v>
      </c>
      <c r="BR863" s="32">
        <f t="shared" si="1057"/>
        <v>44</v>
      </c>
      <c r="BS863" s="32" t="str">
        <f t="shared" ca="1" si="1058"/>
        <v>LT</v>
      </c>
      <c r="BT863" s="32" t="str">
        <f t="shared" ref="BT863:BY863" si="1114">BT812</f>
        <v>from 10 to 20%</v>
      </c>
      <c r="BU863" s="32" t="str">
        <f t="shared" si="1114"/>
        <v>DSO</v>
      </c>
      <c r="BV863" s="32" t="str">
        <f t="shared" si="1114"/>
        <v>Distribution</v>
      </c>
      <c r="BW863" s="32" t="str">
        <f t="shared" si="1114"/>
        <v xml:space="preserve">Gas turbine for power generation (old stock) </v>
      </c>
      <c r="BX863" s="32" t="str">
        <f t="shared" si="1114"/>
        <v>Membrane for deblending - Investment</v>
      </c>
      <c r="BY863" s="32" t="str">
        <f t="shared" si="1114"/>
        <v>Gas turbine for power generation (old stock) -Membrane for deblending - Investment</v>
      </c>
      <c r="BZ863" s="32">
        <f t="shared" si="1074"/>
        <v>1.3921572785979541</v>
      </c>
      <c r="CA863" s="32">
        <f t="shared" si="1075"/>
        <v>1.3285561846518545</v>
      </c>
    </row>
    <row r="864" spans="69:79" x14ac:dyDescent="0.25">
      <c r="BQ864" s="32">
        <f t="shared" si="1056"/>
        <v>17</v>
      </c>
      <c r="BR864" s="32">
        <f t="shared" si="1057"/>
        <v>45</v>
      </c>
      <c r="BS864" s="32" t="str">
        <f t="shared" ca="1" si="1058"/>
        <v>LT</v>
      </c>
      <c r="BT864" s="32" t="str">
        <f t="shared" ref="BT864:BY864" si="1115">BT813</f>
        <v>from 10 to 20%</v>
      </c>
      <c r="BU864" s="32" t="str">
        <f t="shared" si="1115"/>
        <v>DSO</v>
      </c>
      <c r="BV864" s="32" t="str">
        <f t="shared" si="1115"/>
        <v>Distribution</v>
      </c>
      <c r="BW864" s="32" t="str">
        <f t="shared" si="1115"/>
        <v xml:space="preserve">Gas turbine for power generation (old stock) </v>
      </c>
      <c r="BX864" s="32" t="str">
        <f t="shared" si="1115"/>
        <v>Membrane for deblending - H2. use</v>
      </c>
      <c r="BY864" s="32" t="str">
        <f t="shared" si="1115"/>
        <v>Gas turbine for power generation (old stock) -Membrane for deblending - H2. use</v>
      </c>
      <c r="BZ864" s="32">
        <f t="shared" si="1074"/>
        <v>1.0344844533745821</v>
      </c>
      <c r="CA864" s="32">
        <f t="shared" si="1075"/>
        <v>1.1381858288962394</v>
      </c>
    </row>
    <row r="865" spans="69:79" x14ac:dyDescent="0.25">
      <c r="BQ865" s="32">
        <f t="shared" si="1056"/>
        <v>17</v>
      </c>
      <c r="BR865" s="32">
        <f t="shared" si="1057"/>
        <v>46</v>
      </c>
      <c r="BS865" s="32" t="str">
        <f t="shared" ca="1" si="1058"/>
        <v>LT</v>
      </c>
      <c r="BT865" s="32" t="str">
        <f t="shared" ref="BT865:BY865" si="1116">BT814</f>
        <v>from 10 to 20%</v>
      </c>
      <c r="BU865" s="32" t="str">
        <f t="shared" si="1116"/>
        <v>DSO</v>
      </c>
      <c r="BV865" s="32" t="str">
        <f t="shared" si="1116"/>
        <v>Distribution</v>
      </c>
      <c r="BW865" s="32" t="str">
        <f t="shared" si="1116"/>
        <v>Gas turbine for grid and storage</v>
      </c>
      <c r="BX865" s="32" t="str">
        <f t="shared" si="1116"/>
        <v>Membrane for deblending - Investment</v>
      </c>
      <c r="BY865" s="32" t="str">
        <f t="shared" si="1116"/>
        <v>Gas turbine for grid and storage-Membrane for deblending - Investment</v>
      </c>
      <c r="BZ865" s="32">
        <f t="shared" si="1074"/>
        <v>0.22159057254646602</v>
      </c>
      <c r="CA865" s="32">
        <f t="shared" si="1075"/>
        <v>0.57537698788348879</v>
      </c>
    </row>
    <row r="866" spans="69:79" x14ac:dyDescent="0.25">
      <c r="BQ866" s="32">
        <f t="shared" si="1056"/>
        <v>17</v>
      </c>
      <c r="BR866" s="32">
        <f t="shared" si="1057"/>
        <v>47</v>
      </c>
      <c r="BS866" s="32" t="str">
        <f t="shared" ca="1" si="1058"/>
        <v>LT</v>
      </c>
      <c r="BT866" s="32" t="str">
        <f t="shared" ref="BT866:BY866" si="1117">BT815</f>
        <v>from 10 to 20%</v>
      </c>
      <c r="BU866" s="32" t="str">
        <f t="shared" si="1117"/>
        <v>DSO</v>
      </c>
      <c r="BV866" s="32" t="str">
        <f t="shared" si="1117"/>
        <v>Distribution</v>
      </c>
      <c r="BW866" s="32" t="str">
        <f t="shared" si="1117"/>
        <v>Gas turbine for grid and storage</v>
      </c>
      <c r="BX866" s="32" t="str">
        <f t="shared" si="1117"/>
        <v>Membrane for deblending - H2. use</v>
      </c>
      <c r="BY866" s="32" t="str">
        <f t="shared" si="1117"/>
        <v>Gas turbine for grid and storage-Membrane for deblending - H2. use</v>
      </c>
      <c r="BZ866" s="32">
        <f t="shared" si="1074"/>
        <v>0.13409467455917817</v>
      </c>
      <c r="CA866" s="32">
        <f t="shared" si="1075"/>
        <v>0.14753692799909579</v>
      </c>
    </row>
    <row r="867" spans="69:79" x14ac:dyDescent="0.25">
      <c r="BQ867" s="32">
        <f t="shared" si="1056"/>
        <v>17</v>
      </c>
      <c r="BR867" s="32">
        <f t="shared" si="1057"/>
        <v>48</v>
      </c>
      <c r="BS867" s="32" t="str">
        <f t="shared" ca="1" si="1058"/>
        <v>LT</v>
      </c>
      <c r="BT867" s="32" t="str">
        <f t="shared" ref="BT867:BY867" si="1118">BT816</f>
        <v>from 10 to 20%</v>
      </c>
      <c r="BU867" s="32" t="str">
        <f t="shared" si="1118"/>
        <v>DSO</v>
      </c>
      <c r="BV867" s="32" t="str">
        <f t="shared" si="1118"/>
        <v>Distribution</v>
      </c>
      <c r="BW867" s="32" t="str">
        <f t="shared" si="1118"/>
        <v>industrial high temperature application (&gt;500°C without glass)</v>
      </c>
      <c r="BX867" s="32" t="str">
        <f t="shared" si="1118"/>
        <v xml:space="preserve">Calorific value adjustment - LPG demand </v>
      </c>
      <c r="BY867" s="32" t="str">
        <f t="shared" si="1118"/>
        <v xml:space="preserve">industrial high temperature application (&gt;500°C without glass)-Calorific value adjustment - LPG demand </v>
      </c>
      <c r="BZ867" s="32">
        <f t="shared" si="1074"/>
        <v>1.6651849216181234</v>
      </c>
      <c r="CA867" s="32">
        <f t="shared" si="1075"/>
        <v>8.7766816600612074</v>
      </c>
    </row>
    <row r="868" spans="69:79" x14ac:dyDescent="0.25">
      <c r="BQ868" s="32">
        <f t="shared" si="1056"/>
        <v>17</v>
      </c>
      <c r="BR868" s="32">
        <f t="shared" si="1057"/>
        <v>49</v>
      </c>
      <c r="BS868" s="32" t="str">
        <f t="shared" ca="1" si="1058"/>
        <v>LT</v>
      </c>
      <c r="BT868" s="32" t="str">
        <f t="shared" ref="BT868:BY868" si="1119">BT817</f>
        <v>&gt;20%</v>
      </c>
      <c r="BU868" s="32" t="str">
        <f t="shared" si="1119"/>
        <v>DSO</v>
      </c>
      <c r="BV868" s="32" t="str">
        <f t="shared" si="1119"/>
        <v>End-use</v>
      </c>
      <c r="BW868" s="32" t="str">
        <f t="shared" si="1119"/>
        <v>boilers</v>
      </c>
      <c r="BX868" s="32" t="str">
        <f t="shared" si="1119"/>
        <v>new heating boilers - Investment</v>
      </c>
      <c r="BY868" s="32" t="str">
        <f t="shared" si="1119"/>
        <v>boilers-new heating boilers - Investment</v>
      </c>
      <c r="BZ868" s="32">
        <f t="shared" si="1074"/>
        <v>7.3364812730434448</v>
      </c>
      <c r="CA868" s="32">
        <f t="shared" si="1075"/>
        <v>7.5765463259565564</v>
      </c>
    </row>
    <row r="869" spans="69:79" x14ac:dyDescent="0.25">
      <c r="BQ869" s="32">
        <f t="shared" si="1056"/>
        <v>17</v>
      </c>
      <c r="BR869" s="32">
        <f t="shared" si="1057"/>
        <v>50</v>
      </c>
      <c r="BS869" s="32" t="str">
        <f t="shared" ca="1" si="1058"/>
        <v>LT</v>
      </c>
      <c r="BT869" s="32" t="str">
        <f t="shared" ref="BT869:BY869" si="1120">BT818</f>
        <v>&gt;20%</v>
      </c>
      <c r="BU869" s="32" t="str">
        <f t="shared" si="1120"/>
        <v>DSO</v>
      </c>
      <c r="BV869" s="32" t="str">
        <f t="shared" si="1120"/>
        <v>…</v>
      </c>
      <c r="BW869" s="32" t="str">
        <f t="shared" si="1120"/>
        <v>…</v>
      </c>
      <c r="BX869" s="32" t="str">
        <f t="shared" si="1120"/>
        <v>new heating boilers - Investment</v>
      </c>
      <c r="BY869" s="32" t="str">
        <f t="shared" si="1120"/>
        <v>…-new heating boilers - Investment</v>
      </c>
      <c r="BZ869" s="32">
        <f t="shared" si="1074"/>
        <v>0</v>
      </c>
      <c r="CA869" s="32">
        <f t="shared" si="1075"/>
        <v>0</v>
      </c>
    </row>
    <row r="870" spans="69:79" x14ac:dyDescent="0.25">
      <c r="BQ870" s="32">
        <f t="shared" si="1056"/>
        <v>17</v>
      </c>
      <c r="BR870" s="32">
        <f t="shared" si="1057"/>
        <v>51</v>
      </c>
      <c r="BS870" s="32" t="str">
        <f t="shared" ca="1" si="1058"/>
        <v>LT</v>
      </c>
      <c r="BT870" s="32" t="str">
        <f t="shared" ref="BT870:BY870" si="1121">BT819</f>
        <v>&gt;20%</v>
      </c>
      <c r="BU870" s="32" t="str">
        <f t="shared" si="1121"/>
        <v>DSO</v>
      </c>
      <c r="BV870" s="32" t="str">
        <f t="shared" si="1121"/>
        <v>…</v>
      </c>
      <c r="BW870" s="32" t="str">
        <f t="shared" si="1121"/>
        <v>…</v>
      </c>
      <c r="BX870" s="32" t="str">
        <f t="shared" si="1121"/>
        <v>new heating boilers - Investment</v>
      </c>
      <c r="BY870" s="32" t="str">
        <f t="shared" si="1121"/>
        <v>…-new heating boilers - Investment</v>
      </c>
      <c r="BZ870" s="32">
        <f t="shared" si="1074"/>
        <v>0</v>
      </c>
      <c r="CA870" s="32">
        <f t="shared" si="1075"/>
        <v>0</v>
      </c>
    </row>
    <row r="871" spans="69:79" x14ac:dyDescent="0.25">
      <c r="BQ871" s="32">
        <f t="shared" si="1056"/>
        <v>18</v>
      </c>
      <c r="BR871" s="32">
        <f t="shared" si="1057"/>
        <v>1</v>
      </c>
      <c r="BS871" s="32" t="str">
        <f t="shared" ca="1" si="1058"/>
        <v>LU</v>
      </c>
      <c r="BT871" s="32" t="str">
        <f t="shared" ref="BT871:BY871" si="1122">BT820</f>
        <v>&lt;5%</v>
      </c>
      <c r="BU871" s="32" t="str">
        <f t="shared" si="1122"/>
        <v>TSO</v>
      </c>
      <c r="BV871" s="32" t="str">
        <f t="shared" si="1122"/>
        <v>Storage</v>
      </c>
      <c r="BW871" s="32" t="str">
        <f t="shared" si="1122"/>
        <v>Porous storage</v>
      </c>
      <c r="BX871" s="32" t="str">
        <f t="shared" si="1122"/>
        <v>Desulfurization and Drying - Investment</v>
      </c>
      <c r="BY871" s="32" t="str">
        <f t="shared" si="1122"/>
        <v>Porous storage-Desulfurization and Drying - Investment</v>
      </c>
      <c r="BZ871" s="32">
        <f t="shared" si="1074"/>
        <v>0</v>
      </c>
      <c r="CA871" s="32">
        <f t="shared" si="1075"/>
        <v>0</v>
      </c>
    </row>
    <row r="872" spans="69:79" x14ac:dyDescent="0.25">
      <c r="BQ872" s="32">
        <f t="shared" si="1056"/>
        <v>18</v>
      </c>
      <c r="BR872" s="32">
        <f t="shared" si="1057"/>
        <v>2</v>
      </c>
      <c r="BS872" s="32" t="str">
        <f t="shared" ca="1" si="1058"/>
        <v>LU</v>
      </c>
      <c r="BT872" s="32" t="str">
        <f t="shared" ref="BT872:BY872" si="1123">BT821</f>
        <v>&lt;5%</v>
      </c>
      <c r="BU872" s="32" t="str">
        <f t="shared" si="1123"/>
        <v>TSO</v>
      </c>
      <c r="BV872" s="32" t="str">
        <f t="shared" si="1123"/>
        <v>Industrie</v>
      </c>
      <c r="BW872" s="32" t="str">
        <f t="shared" si="1123"/>
        <v>50% Chemical industry (material use), glass</v>
      </c>
      <c r="BX872" s="32" t="str">
        <f t="shared" si="1123"/>
        <v>Membrane for deblending - Investment</v>
      </c>
      <c r="BY872" s="32" t="str">
        <f t="shared" si="1123"/>
        <v>50% Chemical industry (material use), glass-Membrane for deblending - Investment</v>
      </c>
      <c r="BZ872" s="32">
        <f t="shared" si="1074"/>
        <v>2.3428463504345201E-2</v>
      </c>
      <c r="CA872" s="32">
        <f t="shared" si="1075"/>
        <v>2.1526451397964746E-2</v>
      </c>
    </row>
    <row r="873" spans="69:79" x14ac:dyDescent="0.25">
      <c r="BQ873" s="32">
        <f t="shared" si="1056"/>
        <v>18</v>
      </c>
      <c r="BR873" s="32">
        <f t="shared" si="1057"/>
        <v>3</v>
      </c>
      <c r="BS873" s="32" t="str">
        <f t="shared" ca="1" si="1058"/>
        <v>LU</v>
      </c>
      <c r="BT873" s="32" t="str">
        <f t="shared" ref="BT873:BY873" si="1124">BT822</f>
        <v>&lt;5%</v>
      </c>
      <c r="BU873" s="32" t="str">
        <f t="shared" si="1124"/>
        <v>TSO</v>
      </c>
      <c r="BV873" s="32" t="str">
        <f t="shared" si="1124"/>
        <v>Industrie</v>
      </c>
      <c r="BW873" s="32" t="str">
        <f t="shared" si="1124"/>
        <v>50% Chemical industry (material use), glass</v>
      </c>
      <c r="BX873" s="32" t="str">
        <f t="shared" si="1124"/>
        <v>Membrane for deblending - electr. demand</v>
      </c>
      <c r="BY873" s="32" t="str">
        <f t="shared" si="1124"/>
        <v>50% Chemical industry (material use), glass-Membrane for deblending - electr. demand</v>
      </c>
      <c r="BZ873" s="32">
        <f t="shared" si="1074"/>
        <v>0.20523334029806395</v>
      </c>
      <c r="CA873" s="32">
        <f t="shared" si="1075"/>
        <v>0.20060820664486295</v>
      </c>
    </row>
    <row r="874" spans="69:79" x14ac:dyDescent="0.25">
      <c r="BQ874" s="32">
        <f t="shared" ref="BQ874:BQ937" si="1125">IF(BR874=1,BQ873+1,BQ873)</f>
        <v>18</v>
      </c>
      <c r="BR874" s="32">
        <f t="shared" ref="BR874:BR937" si="1126">IF(BR873=MAX($A$4:$A$54),1,BR873+1)</f>
        <v>4</v>
      </c>
      <c r="BS874" s="32" t="str">
        <f t="shared" ref="BS874:BS937" ca="1" si="1127">OFFSET($AK$3,0,BQ874-1)</f>
        <v>LU</v>
      </c>
      <c r="BT874" s="32" t="str">
        <f t="shared" ref="BT874:BY874" si="1128">BT823</f>
        <v>&lt;5%</v>
      </c>
      <c r="BU874" s="32" t="str">
        <f t="shared" si="1128"/>
        <v>TSO</v>
      </c>
      <c r="BV874" s="32" t="str">
        <f t="shared" si="1128"/>
        <v>Industrie</v>
      </c>
      <c r="BW874" s="32" t="str">
        <f t="shared" si="1128"/>
        <v>50% Chemical industry (material use), glass</v>
      </c>
      <c r="BX874" s="32" t="str">
        <f t="shared" si="1128"/>
        <v>Membrane for deblending - H2. use</v>
      </c>
      <c r="BY874" s="32" t="str">
        <f t="shared" si="1128"/>
        <v>50% Chemical industry (material use), glass-Membrane for deblending - H2. use</v>
      </c>
      <c r="BZ874" s="32">
        <f t="shared" si="1074"/>
        <v>0.20523334029806395</v>
      </c>
      <c r="CA874" s="32">
        <f t="shared" si="1075"/>
        <v>0.11290342681433836</v>
      </c>
    </row>
    <row r="875" spans="69:79" x14ac:dyDescent="0.25">
      <c r="BQ875" s="32">
        <f t="shared" si="1125"/>
        <v>18</v>
      </c>
      <c r="BR875" s="32">
        <f t="shared" si="1126"/>
        <v>5</v>
      </c>
      <c r="BS875" s="32" t="str">
        <f t="shared" ca="1" si="1127"/>
        <v>LU</v>
      </c>
      <c r="BT875" s="32" t="str">
        <f t="shared" ref="BT875:BY875" si="1129">BT824</f>
        <v>&lt;5%</v>
      </c>
      <c r="BU875" s="32" t="str">
        <f t="shared" si="1129"/>
        <v>DSO</v>
      </c>
      <c r="BV875" s="32" t="str">
        <f t="shared" si="1129"/>
        <v>Industrie</v>
      </c>
      <c r="BW875" s="32" t="str">
        <f t="shared" si="1129"/>
        <v>50% Chemical industry (material use), glass</v>
      </c>
      <c r="BX875" s="32" t="str">
        <f t="shared" si="1129"/>
        <v>Membrane for deblending - Investment</v>
      </c>
      <c r="BY875" s="32" t="str">
        <f t="shared" si="1129"/>
        <v>50% Chemical industry (material use), glass-Membrane for deblending - Investment</v>
      </c>
      <c r="BZ875" s="32">
        <f t="shared" si="1074"/>
        <v>2.3428463504345201E-2</v>
      </c>
      <c r="CA875" s="32">
        <f t="shared" si="1075"/>
        <v>2.1526451397964746E-2</v>
      </c>
    </row>
    <row r="876" spans="69:79" x14ac:dyDescent="0.25">
      <c r="BQ876" s="32">
        <f t="shared" si="1125"/>
        <v>18</v>
      </c>
      <c r="BR876" s="32">
        <f t="shared" si="1126"/>
        <v>6</v>
      </c>
      <c r="BS876" s="32" t="str">
        <f t="shared" ca="1" si="1127"/>
        <v>LU</v>
      </c>
      <c r="BT876" s="32" t="str">
        <f t="shared" ref="BT876:BY876" si="1130">BT825</f>
        <v>&lt;5%</v>
      </c>
      <c r="BU876" s="32" t="str">
        <f t="shared" si="1130"/>
        <v>DSO</v>
      </c>
      <c r="BV876" s="32" t="str">
        <f t="shared" si="1130"/>
        <v>Industrie</v>
      </c>
      <c r="BW876" s="32" t="str">
        <f t="shared" si="1130"/>
        <v>50% Chemical industry (material use), glass</v>
      </c>
      <c r="BX876" s="32" t="str">
        <f t="shared" si="1130"/>
        <v>Membrane for deblending - electr. demand</v>
      </c>
      <c r="BY876" s="32" t="str">
        <f t="shared" si="1130"/>
        <v>50% Chemical industry (material use), glass-Membrane for deblending - electr. demand</v>
      </c>
      <c r="BZ876" s="32">
        <f t="shared" si="1074"/>
        <v>0.20523334029806395</v>
      </c>
      <c r="CA876" s="32">
        <f t="shared" si="1075"/>
        <v>0.20060820664486295</v>
      </c>
    </row>
    <row r="877" spans="69:79" x14ac:dyDescent="0.25">
      <c r="BQ877" s="32">
        <f t="shared" si="1125"/>
        <v>18</v>
      </c>
      <c r="BR877" s="32">
        <f t="shared" si="1126"/>
        <v>7</v>
      </c>
      <c r="BS877" s="32" t="str">
        <f t="shared" ca="1" si="1127"/>
        <v>LU</v>
      </c>
      <c r="BT877" s="32" t="str">
        <f t="shared" ref="BT877:BY877" si="1131">BT826</f>
        <v>&lt;5%</v>
      </c>
      <c r="BU877" s="32" t="str">
        <f t="shared" si="1131"/>
        <v>DSO</v>
      </c>
      <c r="BV877" s="32" t="str">
        <f t="shared" si="1131"/>
        <v>Industrie</v>
      </c>
      <c r="BW877" s="32" t="str">
        <f t="shared" si="1131"/>
        <v>50% Chemical industry (material use), glass</v>
      </c>
      <c r="BX877" s="32" t="str">
        <f t="shared" si="1131"/>
        <v>Membrane for deblending - H2. use</v>
      </c>
      <c r="BY877" s="32" t="str">
        <f t="shared" si="1131"/>
        <v>50% Chemical industry (material use), glass-Membrane for deblending - H2. use</v>
      </c>
      <c r="BZ877" s="32">
        <f t="shared" si="1074"/>
        <v>0.20523334029806395</v>
      </c>
      <c r="CA877" s="32">
        <f t="shared" si="1075"/>
        <v>0.11290342681433836</v>
      </c>
    </row>
    <row r="878" spans="69:79" x14ac:dyDescent="0.25">
      <c r="BQ878" s="32">
        <f t="shared" si="1125"/>
        <v>18</v>
      </c>
      <c r="BR878" s="32">
        <f t="shared" si="1126"/>
        <v>8</v>
      </c>
      <c r="BS878" s="32" t="str">
        <f t="shared" ca="1" si="1127"/>
        <v>LU</v>
      </c>
      <c r="BT878" s="32" t="str">
        <f t="shared" ref="BT878:BY878" si="1132">BT827</f>
        <v>from 5 to 10%</v>
      </c>
      <c r="BU878" s="32" t="str">
        <f t="shared" si="1132"/>
        <v>TSO</v>
      </c>
      <c r="BV878" s="32" t="str">
        <f t="shared" si="1132"/>
        <v>End-use</v>
      </c>
      <c r="BW878" s="32" t="str">
        <f t="shared" si="1132"/>
        <v xml:space="preserve">Gas turbine for power generation (old stock) </v>
      </c>
      <c r="BX878" s="32" t="str">
        <f t="shared" si="1132"/>
        <v>Membrane for deblending - Investment</v>
      </c>
      <c r="BY878" s="32" t="str">
        <f t="shared" si="1132"/>
        <v>Gas turbine for power generation (old stock) -Membrane for deblending - Investment</v>
      </c>
      <c r="BZ878" s="32">
        <f t="shared" si="1074"/>
        <v>0.12418851134267561</v>
      </c>
      <c r="CA878" s="32">
        <f t="shared" si="1075"/>
        <v>0.19227583220432637</v>
      </c>
    </row>
    <row r="879" spans="69:79" x14ac:dyDescent="0.25">
      <c r="BQ879" s="32">
        <f t="shared" si="1125"/>
        <v>18</v>
      </c>
      <c r="BR879" s="32">
        <f t="shared" si="1126"/>
        <v>9</v>
      </c>
      <c r="BS879" s="32" t="str">
        <f t="shared" ca="1" si="1127"/>
        <v>LU</v>
      </c>
      <c r="BT879" s="32" t="str">
        <f t="shared" ref="BT879:BY879" si="1133">BT828</f>
        <v>from 5 to 10%</v>
      </c>
      <c r="BU879" s="32" t="str">
        <f t="shared" si="1133"/>
        <v>TSO</v>
      </c>
      <c r="BV879" s="32" t="str">
        <f t="shared" si="1133"/>
        <v>End-use</v>
      </c>
      <c r="BW879" s="32" t="str">
        <f t="shared" si="1133"/>
        <v xml:space="preserve">Gas turbine for power generation (old stock) </v>
      </c>
      <c r="BX879" s="32" t="str">
        <f t="shared" si="1133"/>
        <v>Membrane for deblending - electr. demand</v>
      </c>
      <c r="BY879" s="32" t="str">
        <f t="shared" si="1133"/>
        <v>Gas turbine for power generation (old stock) -Membrane for deblending - electr. demand</v>
      </c>
      <c r="BZ879" s="32">
        <f t="shared" si="1074"/>
        <v>1.0066240395261128E-2</v>
      </c>
      <c r="CA879" s="32">
        <f t="shared" si="1075"/>
        <v>9.8393878422318934E-3</v>
      </c>
    </row>
    <row r="880" spans="69:79" x14ac:dyDescent="0.25">
      <c r="BQ880" s="32">
        <f t="shared" si="1125"/>
        <v>18</v>
      </c>
      <c r="BR880" s="32">
        <f t="shared" si="1126"/>
        <v>10</v>
      </c>
      <c r="BS880" s="32" t="str">
        <f t="shared" ca="1" si="1127"/>
        <v>LU</v>
      </c>
      <c r="BT880" s="32" t="str">
        <f t="shared" ref="BT880:BY880" si="1134">BT829</f>
        <v>from 5 to 10%</v>
      </c>
      <c r="BU880" s="32" t="str">
        <f t="shared" si="1134"/>
        <v>TSO</v>
      </c>
      <c r="BV880" s="32" t="str">
        <f t="shared" si="1134"/>
        <v>End-use</v>
      </c>
      <c r="BW880" s="32" t="str">
        <f t="shared" si="1134"/>
        <v xml:space="preserve">Gas turbine for power generation (old stock) </v>
      </c>
      <c r="BX880" s="32" t="str">
        <f t="shared" si="1134"/>
        <v>Membrane for deblending - H2. use</v>
      </c>
      <c r="BY880" s="32" t="str">
        <f t="shared" si="1134"/>
        <v>Gas turbine for power generation (old stock) -Membrane for deblending - H2. use</v>
      </c>
      <c r="BZ880" s="32">
        <f t="shared" si="1074"/>
        <v>1.0066240395261128E-2</v>
      </c>
      <c r="CA880" s="32">
        <f t="shared" si="1075"/>
        <v>1.1075325618257966E-2</v>
      </c>
    </row>
    <row r="881" spans="69:79" x14ac:dyDescent="0.25">
      <c r="BQ881" s="32">
        <f t="shared" si="1125"/>
        <v>18</v>
      </c>
      <c r="BR881" s="32">
        <f t="shared" si="1126"/>
        <v>11</v>
      </c>
      <c r="BS881" s="32" t="str">
        <f t="shared" ca="1" si="1127"/>
        <v>LU</v>
      </c>
      <c r="BT881" s="32" t="str">
        <f t="shared" ref="BT881:BY881" si="1135">BT830</f>
        <v>from 5 to 10%</v>
      </c>
      <c r="BU881" s="32" t="str">
        <f t="shared" si="1135"/>
        <v>TSO</v>
      </c>
      <c r="BV881" s="32" t="str">
        <f t="shared" si="1135"/>
        <v>Transmission</v>
      </c>
      <c r="BW881" s="32" t="str">
        <f t="shared" si="1135"/>
        <v>Gas turbine for gas grid  - inkl. transit</v>
      </c>
      <c r="BX881" s="32" t="str">
        <f t="shared" si="1135"/>
        <v>Membrane for deblending - Investment</v>
      </c>
      <c r="BY881" s="32" t="str">
        <f t="shared" si="1135"/>
        <v>Gas turbine for gas grid  - inkl. transit-Membrane for deblending - Investment</v>
      </c>
      <c r="BZ881" s="32">
        <f t="shared" si="1074"/>
        <v>2.7086661680638675E-2</v>
      </c>
      <c r="CA881" s="32">
        <f t="shared" si="1075"/>
        <v>0.10284681693968389</v>
      </c>
    </row>
    <row r="882" spans="69:79" x14ac:dyDescent="0.25">
      <c r="BQ882" s="32">
        <f t="shared" si="1125"/>
        <v>18</v>
      </c>
      <c r="BR882" s="32">
        <f t="shared" si="1126"/>
        <v>12</v>
      </c>
      <c r="BS882" s="32" t="str">
        <f t="shared" ca="1" si="1127"/>
        <v>LU</v>
      </c>
      <c r="BT882" s="32" t="str">
        <f t="shared" ref="BT882:BY882" si="1136">BT831</f>
        <v>from 5 to 10%</v>
      </c>
      <c r="BU882" s="32" t="str">
        <f t="shared" si="1136"/>
        <v>TSO</v>
      </c>
      <c r="BV882" s="32" t="str">
        <f t="shared" si="1136"/>
        <v>Transmission</v>
      </c>
      <c r="BW882" s="32" t="str">
        <f t="shared" si="1136"/>
        <v>Gas turbine for gas grid  - inkl. transit</v>
      </c>
      <c r="BX882" s="32" t="str">
        <f t="shared" si="1136"/>
        <v>Membrane for deblending - electr. demand</v>
      </c>
      <c r="BY882" s="32" t="str">
        <f t="shared" si="1136"/>
        <v>Gas turbine for gas grid  - inkl. transit-Membrane for deblending - electr. demand</v>
      </c>
      <c r="BZ882" s="32">
        <f t="shared" si="1074"/>
        <v>1.6391388140838722E-2</v>
      </c>
      <c r="CA882" s="32">
        <f t="shared" si="1075"/>
        <v>1.6641003188668752E-2</v>
      </c>
    </row>
    <row r="883" spans="69:79" x14ac:dyDescent="0.25">
      <c r="BQ883" s="32">
        <f t="shared" si="1125"/>
        <v>18</v>
      </c>
      <c r="BR883" s="32">
        <f t="shared" si="1126"/>
        <v>13</v>
      </c>
      <c r="BS883" s="32" t="str">
        <f t="shared" ca="1" si="1127"/>
        <v>LU</v>
      </c>
      <c r="BT883" s="32" t="str">
        <f t="shared" ref="BT883:BY883" si="1137">BT832</f>
        <v>from 5 to 10%</v>
      </c>
      <c r="BU883" s="32" t="str">
        <f t="shared" si="1137"/>
        <v>TSO</v>
      </c>
      <c r="BV883" s="32" t="str">
        <f t="shared" si="1137"/>
        <v>Transmission</v>
      </c>
      <c r="BW883" s="32" t="str">
        <f t="shared" si="1137"/>
        <v>Gas turbine for gas grid  - inkl. transit</v>
      </c>
      <c r="BX883" s="32" t="str">
        <f t="shared" si="1137"/>
        <v>Membrane for deblending - H2. use</v>
      </c>
      <c r="BY883" s="32" t="str">
        <f t="shared" si="1137"/>
        <v>Gas turbine for gas grid  - inkl. transit-Membrane for deblending - H2. use</v>
      </c>
      <c r="BZ883" s="32">
        <f t="shared" si="1074"/>
        <v>1.6391388140838722E-2</v>
      </c>
      <c r="CA883" s="32">
        <f t="shared" si="1075"/>
        <v>1.803453462928466E-2</v>
      </c>
    </row>
    <row r="884" spans="69:79" x14ac:dyDescent="0.25">
      <c r="BQ884" s="32">
        <f t="shared" si="1125"/>
        <v>18</v>
      </c>
      <c r="BR884" s="32">
        <f t="shared" si="1126"/>
        <v>14</v>
      </c>
      <c r="BS884" s="32" t="str">
        <f t="shared" ca="1" si="1127"/>
        <v>LU</v>
      </c>
      <c r="BT884" s="32" t="str">
        <f t="shared" ref="BT884:BY884" si="1138">BT833</f>
        <v>from 5 to 10%</v>
      </c>
      <c r="BU884" s="32" t="str">
        <f t="shared" si="1138"/>
        <v>TSO</v>
      </c>
      <c r="BV884" s="32" t="str">
        <f t="shared" si="1138"/>
        <v>Storage</v>
      </c>
      <c r="BW884" s="32" t="str">
        <f t="shared" si="1138"/>
        <v>Gas turbine for storage (cavern + porous)</v>
      </c>
      <c r="BX884" s="32" t="str">
        <f t="shared" si="1138"/>
        <v>Membrane for deblending - Investment</v>
      </c>
      <c r="BY884" s="32" t="str">
        <f t="shared" si="1138"/>
        <v>Gas turbine for storage (cavern + porous)-Membrane for deblending - Investment</v>
      </c>
      <c r="BZ884" s="32">
        <f t="shared" si="1074"/>
        <v>0</v>
      </c>
      <c r="CA884" s="32">
        <f t="shared" si="1075"/>
        <v>0</v>
      </c>
    </row>
    <row r="885" spans="69:79" x14ac:dyDescent="0.25">
      <c r="BQ885" s="32">
        <f t="shared" si="1125"/>
        <v>18</v>
      </c>
      <c r="BR885" s="32">
        <f t="shared" si="1126"/>
        <v>15</v>
      </c>
      <c r="BS885" s="32" t="str">
        <f t="shared" ca="1" si="1127"/>
        <v>LU</v>
      </c>
      <c r="BT885" s="32" t="str">
        <f t="shared" ref="BT885:BY885" si="1139">BT834</f>
        <v>from 5 to 10%</v>
      </c>
      <c r="BU885" s="32" t="str">
        <f t="shared" si="1139"/>
        <v>TSO</v>
      </c>
      <c r="BV885" s="32" t="str">
        <f t="shared" si="1139"/>
        <v>Storage</v>
      </c>
      <c r="BW885" s="32" t="str">
        <f t="shared" si="1139"/>
        <v>Gas turbine for storage (cavern + porous)</v>
      </c>
      <c r="BX885" s="32" t="str">
        <f t="shared" si="1139"/>
        <v>Membrane for deblending - electr. demand</v>
      </c>
      <c r="BY885" s="32" t="str">
        <f t="shared" si="1139"/>
        <v>Gas turbine for storage (cavern + porous)-Membrane for deblending - electr. demand</v>
      </c>
      <c r="BZ885" s="32">
        <f t="shared" si="1074"/>
        <v>0</v>
      </c>
      <c r="CA885" s="32">
        <f t="shared" si="1075"/>
        <v>0</v>
      </c>
    </row>
    <row r="886" spans="69:79" x14ac:dyDescent="0.25">
      <c r="BQ886" s="32">
        <f t="shared" si="1125"/>
        <v>18</v>
      </c>
      <c r="BR886" s="32">
        <f t="shared" si="1126"/>
        <v>16</v>
      </c>
      <c r="BS886" s="32" t="str">
        <f t="shared" ca="1" si="1127"/>
        <v>LU</v>
      </c>
      <c r="BT886" s="32" t="str">
        <f t="shared" ref="BT886:BY886" si="1140">BT835</f>
        <v>from 5 to 10%</v>
      </c>
      <c r="BU886" s="32" t="str">
        <f t="shared" si="1140"/>
        <v>TSO</v>
      </c>
      <c r="BV886" s="32" t="str">
        <f t="shared" si="1140"/>
        <v>Storage</v>
      </c>
      <c r="BW886" s="32" t="str">
        <f t="shared" si="1140"/>
        <v>Gas turbine for storage (cavern + porous)</v>
      </c>
      <c r="BX886" s="32" t="str">
        <f t="shared" si="1140"/>
        <v>Membrane for deblending - H2. use</v>
      </c>
      <c r="BY886" s="32" t="str">
        <f t="shared" si="1140"/>
        <v>Gas turbine for storage (cavern + porous)-Membrane for deblending - H2. use</v>
      </c>
      <c r="BZ886" s="32">
        <f t="shared" si="1074"/>
        <v>0</v>
      </c>
      <c r="CA886" s="32">
        <f t="shared" si="1075"/>
        <v>0</v>
      </c>
    </row>
    <row r="887" spans="69:79" x14ac:dyDescent="0.25">
      <c r="BQ887" s="32">
        <f t="shared" si="1125"/>
        <v>18</v>
      </c>
      <c r="BR887" s="32">
        <f t="shared" si="1126"/>
        <v>17</v>
      </c>
      <c r="BS887" s="32" t="str">
        <f t="shared" ca="1" si="1127"/>
        <v>LU</v>
      </c>
      <c r="BT887" s="32" t="str">
        <f t="shared" ref="BT887:BY887" si="1141">BT836</f>
        <v>from 5 to 10%</v>
      </c>
      <c r="BU887" s="32" t="str">
        <f t="shared" si="1141"/>
        <v>TSO</v>
      </c>
      <c r="BV887" s="32" t="str">
        <f t="shared" si="1141"/>
        <v>Industrie</v>
      </c>
      <c r="BW887" s="32" t="str">
        <f t="shared" si="1141"/>
        <v>50% industrial high temperature application (&gt;500°C without glass)</v>
      </c>
      <c r="BX887" s="32" t="str">
        <f t="shared" si="1141"/>
        <v>Calorific value adjustment - Investment</v>
      </c>
      <c r="BY887" s="32" t="str">
        <f t="shared" si="1141"/>
        <v>50% industrial high temperature application (&gt;500°C without glass)-Calorific value adjustment - Investment</v>
      </c>
      <c r="BZ887" s="32">
        <f t="shared" si="1074"/>
        <v>9.4126668730488916E-2</v>
      </c>
      <c r="CA887" s="32">
        <f t="shared" si="1075"/>
        <v>0.51153021858782832</v>
      </c>
    </row>
    <row r="888" spans="69:79" x14ac:dyDescent="0.25">
      <c r="BQ888" s="32">
        <f t="shared" si="1125"/>
        <v>18</v>
      </c>
      <c r="BR888" s="32">
        <f t="shared" si="1126"/>
        <v>18</v>
      </c>
      <c r="BS888" s="32" t="str">
        <f t="shared" ca="1" si="1127"/>
        <v>LU</v>
      </c>
      <c r="BT888" s="32" t="str">
        <f t="shared" ref="BT888:BY888" si="1142">BT837</f>
        <v>from 5 to 10%</v>
      </c>
      <c r="BU888" s="32" t="str">
        <f t="shared" si="1142"/>
        <v>TSO</v>
      </c>
      <c r="BV888" s="32" t="str">
        <f t="shared" si="1142"/>
        <v>Industrie</v>
      </c>
      <c r="BW888" s="32" t="str">
        <f t="shared" si="1142"/>
        <v>50% industrial high temperature application (&gt;500°C without glass)</v>
      </c>
      <c r="BX888" s="32" t="str">
        <f t="shared" si="1142"/>
        <v xml:space="preserve">Calorific value adjustment - LPG demand </v>
      </c>
      <c r="BY888" s="32" t="str">
        <f t="shared" si="1142"/>
        <v xml:space="preserve">50% industrial high temperature application (&gt;500°C without glass)-Calorific value adjustment - LPG demand </v>
      </c>
      <c r="BZ888" s="32">
        <f t="shared" ref="BZ888:BZ951" si="1143">INDEX($I$4:$AI$54,$BR888,$BQ888)</f>
        <v>0.824549618079083</v>
      </c>
      <c r="CA888" s="32">
        <f t="shared" ref="CA888:CA951" si="1144">INDEX($AK$4:$BK$54,$BR888,$BQ888)</f>
        <v>4.3459494599391872</v>
      </c>
    </row>
    <row r="889" spans="69:79" x14ac:dyDescent="0.25">
      <c r="BQ889" s="32">
        <f t="shared" si="1125"/>
        <v>18</v>
      </c>
      <c r="BR889" s="32">
        <f t="shared" si="1126"/>
        <v>19</v>
      </c>
      <c r="BS889" s="32" t="str">
        <f t="shared" ca="1" si="1127"/>
        <v>LU</v>
      </c>
      <c r="BT889" s="32" t="str">
        <f t="shared" ref="BT889:BY889" si="1145">BT838</f>
        <v>from 5 to 10%</v>
      </c>
      <c r="BU889" s="32" t="str">
        <f t="shared" si="1145"/>
        <v>TSO</v>
      </c>
      <c r="BV889" s="32" t="str">
        <f t="shared" si="1145"/>
        <v>Transmission</v>
      </c>
      <c r="BW889" s="32" t="str">
        <f t="shared" si="1145"/>
        <v>Instalation of higher gas turbine capacities for compressors - inkl. transit and storage</v>
      </c>
      <c r="BX889" s="32" t="str">
        <f t="shared" si="1145"/>
        <v>Investment +30% of excisting capacity</v>
      </c>
      <c r="BY889" s="32" t="str">
        <f t="shared" si="1145"/>
        <v>Instalation of higher gas turbine capacities for compressors - inkl. transit and storage-Investment +30% of excisting capacity</v>
      </c>
      <c r="BZ889" s="32">
        <f t="shared" si="1143"/>
        <v>2.6815795063832291E-3</v>
      </c>
      <c r="CA889" s="32">
        <f t="shared" si="1144"/>
        <v>0.41037562688594426</v>
      </c>
    </row>
    <row r="890" spans="69:79" x14ac:dyDescent="0.25">
      <c r="BQ890" s="32">
        <f t="shared" si="1125"/>
        <v>18</v>
      </c>
      <c r="BR890" s="32">
        <f t="shared" si="1126"/>
        <v>20</v>
      </c>
      <c r="BS890" s="32" t="str">
        <f t="shared" ca="1" si="1127"/>
        <v>LU</v>
      </c>
      <c r="BT890" s="32" t="str">
        <f t="shared" ref="BT890:BY890" si="1146">BT839</f>
        <v>from 5 to 10%</v>
      </c>
      <c r="BU890" s="32" t="str">
        <f t="shared" si="1146"/>
        <v>TSO</v>
      </c>
      <c r="BV890" s="32" t="str">
        <f t="shared" si="1146"/>
        <v>Transmission</v>
      </c>
      <c r="BW890" s="32" t="str">
        <f t="shared" si="1146"/>
        <v>Instalation of higher gas turbine capacities for compressors - inkl. transit and storage</v>
      </c>
      <c r="BX890" s="32" t="str">
        <f t="shared" si="1146"/>
        <v>Gas demand +30% of excisting transport losses</v>
      </c>
      <c r="BY890" s="32" t="str">
        <f t="shared" si="1146"/>
        <v>Instalation of higher gas turbine capacities for compressors - inkl. transit and storage-Gas demand +30% of excisting transport losses</v>
      </c>
      <c r="BZ890" s="32">
        <f t="shared" si="1143"/>
        <v>4.9174164422516164E-3</v>
      </c>
      <c r="CA890" s="32">
        <f t="shared" si="1144"/>
        <v>0.13781004224646384</v>
      </c>
    </row>
    <row r="891" spans="69:79" x14ac:dyDescent="0.25">
      <c r="BQ891" s="32">
        <f t="shared" si="1125"/>
        <v>18</v>
      </c>
      <c r="BR891" s="32">
        <f t="shared" si="1126"/>
        <v>21</v>
      </c>
      <c r="BS891" s="32" t="str">
        <f t="shared" ca="1" si="1127"/>
        <v>LU</v>
      </c>
      <c r="BT891" s="32" t="str">
        <f t="shared" ref="BT891:BY891" si="1147">BT840</f>
        <v>from 5 to 10%</v>
      </c>
      <c r="BU891" s="32" t="str">
        <f t="shared" si="1147"/>
        <v>TSO</v>
      </c>
      <c r="BV891" s="32" t="str">
        <f t="shared" si="1147"/>
        <v>Storage</v>
      </c>
      <c r="BW891" s="32" t="str">
        <f t="shared" si="1147"/>
        <v>Gas pressure regulator storage withdrawal</v>
      </c>
      <c r="BX891" s="32" t="str">
        <f t="shared" si="1147"/>
        <v xml:space="preserve">  +3% less energy required</v>
      </c>
      <c r="BY891" s="32" t="str">
        <f t="shared" si="1147"/>
        <v>Gas pressure regulator storage withdrawal-  +3% less energy required</v>
      </c>
      <c r="BZ891" s="32">
        <f t="shared" si="1143"/>
        <v>0</v>
      </c>
      <c r="CA891" s="32">
        <f t="shared" si="1144"/>
        <v>0</v>
      </c>
    </row>
    <row r="892" spans="69:79" x14ac:dyDescent="0.25">
      <c r="BQ892" s="32">
        <f t="shared" si="1125"/>
        <v>18</v>
      </c>
      <c r="BR892" s="32">
        <f t="shared" si="1126"/>
        <v>22</v>
      </c>
      <c r="BS892" s="32" t="str">
        <f t="shared" ca="1" si="1127"/>
        <v>LU</v>
      </c>
      <c r="BT892" s="32" t="str">
        <f t="shared" ref="BT892:BY892" si="1148">BT841</f>
        <v>from 5 to 10%</v>
      </c>
      <c r="BU892" s="32" t="str">
        <f t="shared" si="1148"/>
        <v>TSO</v>
      </c>
      <c r="BV892" s="32" t="str">
        <f t="shared" si="1148"/>
        <v>Storage</v>
      </c>
      <c r="BW892" s="32" t="str">
        <f t="shared" si="1148"/>
        <v>H2 losses by drying</v>
      </c>
      <c r="BX892" s="32" t="str">
        <f t="shared" si="1148"/>
        <v xml:space="preserve">  5% of H2</v>
      </c>
      <c r="BY892" s="32" t="str">
        <f t="shared" si="1148"/>
        <v>H2 losses by drying-  5% of H2</v>
      </c>
      <c r="BZ892" s="32">
        <f t="shared" si="1143"/>
        <v>0</v>
      </c>
      <c r="CA892" s="32">
        <f t="shared" si="1144"/>
        <v>0</v>
      </c>
    </row>
    <row r="893" spans="69:79" x14ac:dyDescent="0.25">
      <c r="BQ893" s="32">
        <f t="shared" si="1125"/>
        <v>18</v>
      </c>
      <c r="BR893" s="32">
        <f t="shared" si="1126"/>
        <v>23</v>
      </c>
      <c r="BS893" s="32" t="str">
        <f t="shared" ca="1" si="1127"/>
        <v>LU</v>
      </c>
      <c r="BT893" s="32" t="str">
        <f t="shared" ref="BT893:BY893" si="1149">BT842</f>
        <v>from 5 to 10%</v>
      </c>
      <c r="BU893" s="32" t="str">
        <f t="shared" si="1149"/>
        <v>TSO</v>
      </c>
      <c r="BV893" s="32" t="str">
        <f t="shared" si="1149"/>
        <v>Transmission</v>
      </c>
      <c r="BW893" s="32" t="str">
        <f t="shared" si="1149"/>
        <v>Gas pressure regulator &gt;40 to 16bar</v>
      </c>
      <c r="BX893" s="32" t="str">
        <f t="shared" si="1149"/>
        <v xml:space="preserve">  +3% less energy required</v>
      </c>
      <c r="BY893" s="32" t="str">
        <f t="shared" si="1149"/>
        <v>Gas pressure regulator &gt;40 to 16bar-  +3% less energy required</v>
      </c>
      <c r="BZ893" s="32">
        <f t="shared" si="1143"/>
        <v>1.2674534846533715E-4</v>
      </c>
      <c r="CA893" s="32">
        <f t="shared" si="1144"/>
        <v>-3.5520241231700722E-3</v>
      </c>
    </row>
    <row r="894" spans="69:79" x14ac:dyDescent="0.25">
      <c r="BQ894" s="32">
        <f t="shared" si="1125"/>
        <v>18</v>
      </c>
      <c r="BR894" s="32">
        <f t="shared" si="1126"/>
        <v>24</v>
      </c>
      <c r="BS894" s="32" t="str">
        <f t="shared" ca="1" si="1127"/>
        <v>LU</v>
      </c>
      <c r="BT894" s="32" t="str">
        <f t="shared" ref="BT894:BY894" si="1150">BT843</f>
        <v>from 5 to 10%</v>
      </c>
      <c r="BU894" s="32" t="str">
        <f t="shared" si="1150"/>
        <v>DSO</v>
      </c>
      <c r="BV894" s="32" t="str">
        <f t="shared" si="1150"/>
        <v>Industrie</v>
      </c>
      <c r="BW894" s="32" t="str">
        <f t="shared" si="1150"/>
        <v>50% industrial high temperature application (&gt;500°C without glass)</v>
      </c>
      <c r="BX894" s="32" t="str">
        <f t="shared" si="1150"/>
        <v>Calorific value adjustment - Investment</v>
      </c>
      <c r="BY894" s="32" t="str">
        <f t="shared" si="1150"/>
        <v>50% industrial high temperature application (&gt;500°C without glass)-Calorific value adjustment - Investment</v>
      </c>
      <c r="BZ894" s="32">
        <f t="shared" si="1143"/>
        <v>9.4126668730488916E-2</v>
      </c>
      <c r="CA894" s="32">
        <f t="shared" si="1144"/>
        <v>0.51153021858782832</v>
      </c>
    </row>
    <row r="895" spans="69:79" x14ac:dyDescent="0.25">
      <c r="BQ895" s="32">
        <f t="shared" si="1125"/>
        <v>18</v>
      </c>
      <c r="BR895" s="32">
        <f t="shared" si="1126"/>
        <v>25</v>
      </c>
      <c r="BS895" s="32" t="str">
        <f t="shared" ca="1" si="1127"/>
        <v>LU</v>
      </c>
      <c r="BT895" s="32" t="str">
        <f t="shared" ref="BT895:BY895" si="1151">BT844</f>
        <v>from 5 to 10%</v>
      </c>
      <c r="BU895" s="32" t="str">
        <f t="shared" si="1151"/>
        <v>DSO</v>
      </c>
      <c r="BV895" s="32" t="str">
        <f t="shared" si="1151"/>
        <v>Industrie</v>
      </c>
      <c r="BW895" s="32" t="str">
        <f t="shared" si="1151"/>
        <v>50% industrial high temperature application (&gt;500°C without glass)</v>
      </c>
      <c r="BX895" s="32" t="str">
        <f t="shared" si="1151"/>
        <v xml:space="preserve">Calorific value adjustment - LPG demand </v>
      </c>
      <c r="BY895" s="32" t="str">
        <f t="shared" si="1151"/>
        <v xml:space="preserve">50% industrial high temperature application (&gt;500°C without glass)-Calorific value adjustment - LPG demand </v>
      </c>
      <c r="BZ895" s="32">
        <f t="shared" si="1143"/>
        <v>0.824549618079083</v>
      </c>
      <c r="CA895" s="32">
        <f t="shared" si="1144"/>
        <v>4.3459494599391872</v>
      </c>
    </row>
    <row r="896" spans="69:79" x14ac:dyDescent="0.25">
      <c r="BQ896" s="32">
        <f t="shared" si="1125"/>
        <v>18</v>
      </c>
      <c r="BR896" s="32">
        <f t="shared" si="1126"/>
        <v>26</v>
      </c>
      <c r="BS896" s="32" t="str">
        <f t="shared" ca="1" si="1127"/>
        <v>LU</v>
      </c>
      <c r="BT896" s="32" t="str">
        <f t="shared" ref="BT896:BY896" si="1152">BT845</f>
        <v>from 5 to 10%</v>
      </c>
      <c r="BU896" s="32" t="str">
        <f t="shared" si="1152"/>
        <v>TSO</v>
      </c>
      <c r="BV896" s="32" t="str">
        <f t="shared" si="1152"/>
        <v>Transmission</v>
      </c>
      <c r="BW896" s="32" t="str">
        <f t="shared" si="1152"/>
        <v>gas chromatographs (GC)</v>
      </c>
      <c r="BX896" s="32" t="str">
        <f t="shared" si="1152"/>
        <v>Adaptation - Exchange helium</v>
      </c>
      <c r="BY896" s="32" t="str">
        <f t="shared" si="1152"/>
        <v>gas chromatographs (GC)-Adaptation - Exchange helium</v>
      </c>
      <c r="BZ896" s="32">
        <f t="shared" si="1143"/>
        <v>4.4357142857142859E-3</v>
      </c>
      <c r="CA896" s="32">
        <f t="shared" si="1144"/>
        <v>3.502540415338707E-2</v>
      </c>
    </row>
    <row r="897" spans="69:79" x14ac:dyDescent="0.25">
      <c r="BQ897" s="32">
        <f t="shared" si="1125"/>
        <v>18</v>
      </c>
      <c r="BR897" s="32">
        <f t="shared" si="1126"/>
        <v>27</v>
      </c>
      <c r="BS897" s="32" t="str">
        <f t="shared" ca="1" si="1127"/>
        <v>LU</v>
      </c>
      <c r="BT897" s="32" t="str">
        <f t="shared" ref="BT897:BY897" si="1153">BT846</f>
        <v>from 5 to 10%</v>
      </c>
      <c r="BU897" s="32" t="str">
        <f t="shared" si="1153"/>
        <v>DSO</v>
      </c>
      <c r="BV897" s="32" t="str">
        <f t="shared" si="1153"/>
        <v>Industrie</v>
      </c>
      <c r="BW897" s="32" t="str">
        <f t="shared" si="1153"/>
        <v>Chemical industry (material use), glass</v>
      </c>
      <c r="BX897" s="32" t="str">
        <f t="shared" si="1153"/>
        <v>Membrane for deblending - Investment</v>
      </c>
      <c r="BY897" s="32" t="str">
        <f t="shared" si="1153"/>
        <v>Chemical industry (material use), glass-Membrane for deblending - Investment</v>
      </c>
      <c r="BZ897" s="32">
        <f t="shared" si="1143"/>
        <v>4.6856927008690402E-2</v>
      </c>
      <c r="CA897" s="32">
        <f t="shared" si="1144"/>
        <v>2.9493700249124916E-2</v>
      </c>
    </row>
    <row r="898" spans="69:79" x14ac:dyDescent="0.25">
      <c r="BQ898" s="32">
        <f t="shared" si="1125"/>
        <v>18</v>
      </c>
      <c r="BR898" s="32">
        <f t="shared" si="1126"/>
        <v>28</v>
      </c>
      <c r="BS898" s="32" t="str">
        <f t="shared" ca="1" si="1127"/>
        <v>LU</v>
      </c>
      <c r="BT898" s="32" t="str">
        <f t="shared" ref="BT898:BY898" si="1154">BT847</f>
        <v>from 5 to 10%</v>
      </c>
      <c r="BU898" s="32" t="str">
        <f t="shared" si="1154"/>
        <v>DSO</v>
      </c>
      <c r="BV898" s="32" t="str">
        <f t="shared" si="1154"/>
        <v>Industrie</v>
      </c>
      <c r="BW898" s="32" t="str">
        <f t="shared" si="1154"/>
        <v>Chemical industry (material use), glass</v>
      </c>
      <c r="BX898" s="32" t="str">
        <f t="shared" si="1154"/>
        <v>Membrane for deblending - H2. use</v>
      </c>
      <c r="BY898" s="32" t="str">
        <f t="shared" si="1154"/>
        <v>Chemical industry (material use), glass-Membrane for deblending - H2. use</v>
      </c>
      <c r="BZ898" s="32">
        <f t="shared" si="1143"/>
        <v>0.4104666805961279</v>
      </c>
      <c r="CA898" s="32">
        <f t="shared" si="1144"/>
        <v>0.22580685362867672</v>
      </c>
    </row>
    <row r="899" spans="69:79" x14ac:dyDescent="0.25">
      <c r="BQ899" s="32">
        <f t="shared" si="1125"/>
        <v>18</v>
      </c>
      <c r="BR899" s="32">
        <f t="shared" si="1126"/>
        <v>29</v>
      </c>
      <c r="BS899" s="32" t="str">
        <f t="shared" ca="1" si="1127"/>
        <v>LU</v>
      </c>
      <c r="BT899" s="32" t="str">
        <f t="shared" ref="BT899:BY899" si="1155">BT848</f>
        <v>from 10 to 20%</v>
      </c>
      <c r="BU899" s="32" t="str">
        <f t="shared" si="1155"/>
        <v>TSO</v>
      </c>
      <c r="BV899" s="32" t="str">
        <f t="shared" si="1155"/>
        <v>Transmission</v>
      </c>
      <c r="BW899" s="32" t="str">
        <f t="shared" si="1155"/>
        <v>compresor gas grid</v>
      </c>
      <c r="BX899" s="32" t="str">
        <f t="shared" si="1155"/>
        <v>Component exchange - 50% Investment</v>
      </c>
      <c r="BY899" s="32" t="str">
        <f t="shared" si="1155"/>
        <v>compresor gas grid-Component exchange - 50% Investment</v>
      </c>
      <c r="BZ899" s="32">
        <f t="shared" si="1143"/>
        <v>8.9385983546107634E-3</v>
      </c>
      <c r="CA899" s="32">
        <f t="shared" si="1144"/>
        <v>0.8066422413785318</v>
      </c>
    </row>
    <row r="900" spans="69:79" x14ac:dyDescent="0.25">
      <c r="BQ900" s="32">
        <f t="shared" si="1125"/>
        <v>18</v>
      </c>
      <c r="BR900" s="32">
        <f t="shared" si="1126"/>
        <v>30</v>
      </c>
      <c r="BS900" s="32" t="str">
        <f t="shared" ca="1" si="1127"/>
        <v>LU</v>
      </c>
      <c r="BT900" s="32" t="str">
        <f t="shared" ref="BT900:BY900" si="1156">BT849</f>
        <v>from 10 to 20%</v>
      </c>
      <c r="BU900" s="32" t="str">
        <f t="shared" si="1156"/>
        <v>TSO</v>
      </c>
      <c r="BV900" s="32" t="str">
        <f t="shared" si="1156"/>
        <v>Storage</v>
      </c>
      <c r="BW900" s="32" t="str">
        <f t="shared" si="1156"/>
        <v>compresor storage (cavern + porous)</v>
      </c>
      <c r="BX900" s="32" t="str">
        <f t="shared" si="1156"/>
        <v>Component exchange - 50% Investment</v>
      </c>
      <c r="BY900" s="32" t="str">
        <f t="shared" si="1156"/>
        <v>compresor storage (cavern + porous)-Component exchange - 50% Investment</v>
      </c>
      <c r="BZ900" s="32">
        <f t="shared" si="1143"/>
        <v>0</v>
      </c>
      <c r="CA900" s="32">
        <f t="shared" si="1144"/>
        <v>0</v>
      </c>
    </row>
    <row r="901" spans="69:79" x14ac:dyDescent="0.25">
      <c r="BQ901" s="32">
        <f t="shared" si="1125"/>
        <v>18</v>
      </c>
      <c r="BR901" s="32">
        <f t="shared" si="1126"/>
        <v>31</v>
      </c>
      <c r="BS901" s="32" t="str">
        <f t="shared" ca="1" si="1127"/>
        <v>LU</v>
      </c>
      <c r="BT901" s="32" t="str">
        <f t="shared" ref="BT901:BY901" si="1157">BT850</f>
        <v>from 10 to 20%</v>
      </c>
      <c r="BU901" s="32" t="str">
        <f t="shared" si="1157"/>
        <v>TSO</v>
      </c>
      <c r="BV901" s="32" t="str">
        <f t="shared" si="1157"/>
        <v>Transmission</v>
      </c>
      <c r="BW901" s="32" t="str">
        <f t="shared" si="1157"/>
        <v>Instalation of higher gas turbine capacities for compressors - inkl. transit and storage</v>
      </c>
      <c r="BX901" s="32" t="str">
        <f t="shared" si="1157"/>
        <v>Investment +40% of excisting capacity</v>
      </c>
      <c r="BY901" s="32" t="str">
        <f t="shared" si="1157"/>
        <v>Instalation of higher gas turbine capacities for compressors - inkl. transit and storage-Investment +40% of excisting capacity</v>
      </c>
      <c r="BZ901" s="32">
        <f t="shared" si="1143"/>
        <v>3.5754393418443056E-3</v>
      </c>
      <c r="CA901" s="32">
        <f t="shared" si="1144"/>
        <v>0.54716750251459234</v>
      </c>
    </row>
    <row r="902" spans="69:79" x14ac:dyDescent="0.25">
      <c r="BQ902" s="32">
        <f t="shared" si="1125"/>
        <v>18</v>
      </c>
      <c r="BR902" s="32">
        <f t="shared" si="1126"/>
        <v>32</v>
      </c>
      <c r="BS902" s="32" t="str">
        <f t="shared" ca="1" si="1127"/>
        <v>LU</v>
      </c>
      <c r="BT902" s="32" t="str">
        <f t="shared" ref="BT902:BY902" si="1158">BT851</f>
        <v>from 10 to 20%</v>
      </c>
      <c r="BU902" s="32" t="str">
        <f t="shared" si="1158"/>
        <v>TSO</v>
      </c>
      <c r="BV902" s="32" t="str">
        <f t="shared" si="1158"/>
        <v>Transmission</v>
      </c>
      <c r="BW902" s="32" t="str">
        <f t="shared" si="1158"/>
        <v>Instalation of higher gas turbine capacities for compressors - inkl. transit and storage</v>
      </c>
      <c r="BX902" s="32" t="str">
        <f t="shared" si="1158"/>
        <v>Gas demand +40% of excisting transport losses</v>
      </c>
      <c r="BY902" s="32" t="str">
        <f t="shared" si="1158"/>
        <v>Instalation of higher gas turbine capacities for compressors - inkl. transit and storage-Gas demand +40% of excisting transport losses</v>
      </c>
      <c r="BZ902" s="32">
        <f t="shared" si="1143"/>
        <v>6.5565552563354897E-3</v>
      </c>
      <c r="CA902" s="32">
        <f t="shared" si="1144"/>
        <v>0.18374672299528516</v>
      </c>
    </row>
    <row r="903" spans="69:79" x14ac:dyDescent="0.25">
      <c r="BQ903" s="32">
        <f t="shared" si="1125"/>
        <v>18</v>
      </c>
      <c r="BR903" s="32">
        <f t="shared" si="1126"/>
        <v>33</v>
      </c>
      <c r="BS903" s="32" t="str">
        <f t="shared" ca="1" si="1127"/>
        <v>LU</v>
      </c>
      <c r="BT903" s="32" t="str">
        <f t="shared" ref="BT903:BY903" si="1159">BT852</f>
        <v>from 10 to 20%</v>
      </c>
      <c r="BU903" s="32" t="str">
        <f t="shared" si="1159"/>
        <v>TSO</v>
      </c>
      <c r="BV903" s="32" t="str">
        <f t="shared" si="1159"/>
        <v>Transmission</v>
      </c>
      <c r="BW903" s="32" t="str">
        <f t="shared" si="1159"/>
        <v>gas chromatographs (GC)</v>
      </c>
      <c r="BX903" s="32" t="str">
        <f t="shared" si="1159"/>
        <v>Adaptation - Exchange helium</v>
      </c>
      <c r="BY903" s="32" t="str">
        <f t="shared" si="1159"/>
        <v>gas chromatographs (GC)-Adaptation - Exchange helium</v>
      </c>
      <c r="BZ903" s="32">
        <f t="shared" si="1143"/>
        <v>4.4357142857142859E-3</v>
      </c>
      <c r="CA903" s="32">
        <f t="shared" si="1144"/>
        <v>0</v>
      </c>
    </row>
    <row r="904" spans="69:79" x14ac:dyDescent="0.25">
      <c r="BQ904" s="32">
        <f t="shared" si="1125"/>
        <v>18</v>
      </c>
      <c r="BR904" s="32">
        <f t="shared" si="1126"/>
        <v>34</v>
      </c>
      <c r="BS904" s="32" t="str">
        <f t="shared" ca="1" si="1127"/>
        <v>LU</v>
      </c>
      <c r="BT904" s="32" t="str">
        <f t="shared" ref="BT904:BY904" si="1160">BT853</f>
        <v>from 10 to 20%</v>
      </c>
      <c r="BU904" s="32" t="str">
        <f t="shared" si="1160"/>
        <v>DSO</v>
      </c>
      <c r="BV904" s="32" t="str">
        <f t="shared" si="1160"/>
        <v>End-use</v>
      </c>
      <c r="BW904" s="32" t="str">
        <f t="shared" si="1160"/>
        <v>CHP for power generation</v>
      </c>
      <c r="BX904" s="32" t="str">
        <f t="shared" si="1160"/>
        <v>Membrane for deblending - Investment</v>
      </c>
      <c r="BY904" s="32" t="str">
        <f t="shared" si="1160"/>
        <v>CHP for power generation-Membrane for deblending - Investment</v>
      </c>
      <c r="BZ904" s="32">
        <f t="shared" si="1143"/>
        <v>1.6361814428873932E-2</v>
      </c>
      <c r="CA904" s="32">
        <f t="shared" si="1144"/>
        <v>4.0946627292004649E-2</v>
      </c>
    </row>
    <row r="905" spans="69:79" x14ac:dyDescent="0.25">
      <c r="BQ905" s="32">
        <f t="shared" si="1125"/>
        <v>18</v>
      </c>
      <c r="BR905" s="32">
        <f t="shared" si="1126"/>
        <v>35</v>
      </c>
      <c r="BS905" s="32" t="str">
        <f t="shared" ca="1" si="1127"/>
        <v>LU</v>
      </c>
      <c r="BT905" s="32" t="str">
        <f t="shared" ref="BT905:BY905" si="1161">BT854</f>
        <v>from 10 to 20%</v>
      </c>
      <c r="BU905" s="32" t="str">
        <f t="shared" si="1161"/>
        <v>DSO</v>
      </c>
      <c r="BV905" s="32" t="str">
        <f t="shared" si="1161"/>
        <v>End-use</v>
      </c>
      <c r="BW905" s="32" t="str">
        <f t="shared" si="1161"/>
        <v>CHP for power generation</v>
      </c>
      <c r="BX905" s="32" t="str">
        <f t="shared" si="1161"/>
        <v>Membrane for deblending - electr. demand</v>
      </c>
      <c r="BY905" s="32" t="str">
        <f t="shared" si="1161"/>
        <v>CHP for power generation-Membrane for deblending - electr. demand</v>
      </c>
      <c r="BZ905" s="32">
        <f t="shared" si="1143"/>
        <v>3.2210570150853777E-3</v>
      </c>
      <c r="CA905" s="32">
        <f t="shared" si="1144"/>
        <v>3.1484673511559488E-3</v>
      </c>
    </row>
    <row r="906" spans="69:79" x14ac:dyDescent="0.25">
      <c r="BQ906" s="32">
        <f t="shared" si="1125"/>
        <v>18</v>
      </c>
      <c r="BR906" s="32">
        <f t="shared" si="1126"/>
        <v>36</v>
      </c>
      <c r="BS906" s="32" t="str">
        <f t="shared" ca="1" si="1127"/>
        <v>LU</v>
      </c>
      <c r="BT906" s="32" t="str">
        <f t="shared" ref="BT906:BY906" si="1162">BT855</f>
        <v>from 10 to 20%</v>
      </c>
      <c r="BU906" s="32" t="str">
        <f t="shared" si="1162"/>
        <v>DSO</v>
      </c>
      <c r="BV906" s="32" t="str">
        <f t="shared" si="1162"/>
        <v>End-use</v>
      </c>
      <c r="BW906" s="32" t="str">
        <f t="shared" si="1162"/>
        <v>CHP for power generation</v>
      </c>
      <c r="BX906" s="32" t="str">
        <f t="shared" si="1162"/>
        <v>Membrane for deblending - H2. use</v>
      </c>
      <c r="BY906" s="32" t="str">
        <f t="shared" si="1162"/>
        <v>CHP for power generation-Membrane for deblending - H2. use</v>
      </c>
      <c r="BZ906" s="32">
        <f t="shared" si="1143"/>
        <v>3.2210570150853777E-3</v>
      </c>
      <c r="CA906" s="32">
        <f t="shared" si="1144"/>
        <v>7.0879005221927633E-3</v>
      </c>
    </row>
    <row r="907" spans="69:79" x14ac:dyDescent="0.25">
      <c r="BQ907" s="32">
        <f t="shared" si="1125"/>
        <v>18</v>
      </c>
      <c r="BR907" s="32">
        <f t="shared" si="1126"/>
        <v>37</v>
      </c>
      <c r="BS907" s="32" t="str">
        <f t="shared" ca="1" si="1127"/>
        <v>LU</v>
      </c>
      <c r="BT907" s="32" t="str">
        <f t="shared" ref="BT907:BY907" si="1163">BT856</f>
        <v>from 10 to 20%</v>
      </c>
      <c r="BU907" s="32" t="str">
        <f t="shared" si="1163"/>
        <v>TSO</v>
      </c>
      <c r="BV907" s="32" t="str">
        <f t="shared" si="1163"/>
        <v>Storage</v>
      </c>
      <c r="BW907" s="32" t="str">
        <f t="shared" si="1163"/>
        <v>Gas pressure regulator storage withdrawal</v>
      </c>
      <c r="BX907" s="32" t="str">
        <f t="shared" si="1163"/>
        <v xml:space="preserve">  +5% less energy required</v>
      </c>
      <c r="BY907" s="32" t="str">
        <f t="shared" si="1163"/>
        <v>Gas pressure regulator storage withdrawal-  +5% less energy required</v>
      </c>
      <c r="BZ907" s="32">
        <f t="shared" si="1143"/>
        <v>0</v>
      </c>
      <c r="CA907" s="32">
        <f t="shared" si="1144"/>
        <v>0</v>
      </c>
    </row>
    <row r="908" spans="69:79" x14ac:dyDescent="0.25">
      <c r="BQ908" s="32">
        <f t="shared" si="1125"/>
        <v>18</v>
      </c>
      <c r="BR908" s="32">
        <f t="shared" si="1126"/>
        <v>38</v>
      </c>
      <c r="BS908" s="32" t="str">
        <f t="shared" ca="1" si="1127"/>
        <v>LU</v>
      </c>
      <c r="BT908" s="32" t="str">
        <f t="shared" ref="BT908:BY908" si="1164">BT857</f>
        <v>from 10 to 20%</v>
      </c>
      <c r="BU908" s="32" t="str">
        <f t="shared" si="1164"/>
        <v>TSO</v>
      </c>
      <c r="BV908" s="32" t="str">
        <f t="shared" si="1164"/>
        <v>Storage</v>
      </c>
      <c r="BW908" s="32" t="str">
        <f t="shared" si="1164"/>
        <v>H2 losses by drying</v>
      </c>
      <c r="BX908" s="32" t="str">
        <f t="shared" si="1164"/>
        <v xml:space="preserve">  5% of H2</v>
      </c>
      <c r="BY908" s="32" t="str">
        <f t="shared" si="1164"/>
        <v>H2 losses by drying-  5% of H2</v>
      </c>
      <c r="BZ908" s="32">
        <f t="shared" si="1143"/>
        <v>0</v>
      </c>
      <c r="CA908" s="32">
        <f t="shared" si="1144"/>
        <v>0</v>
      </c>
    </row>
    <row r="909" spans="69:79" x14ac:dyDescent="0.25">
      <c r="BQ909" s="32">
        <f t="shared" si="1125"/>
        <v>18</v>
      </c>
      <c r="BR909" s="32">
        <f t="shared" si="1126"/>
        <v>39</v>
      </c>
      <c r="BS909" s="32" t="str">
        <f t="shared" ca="1" si="1127"/>
        <v>LU</v>
      </c>
      <c r="BT909" s="32" t="str">
        <f t="shared" ref="BT909:BY909" si="1165">BT858</f>
        <v>from 10 to 20%</v>
      </c>
      <c r="BU909" s="32" t="str">
        <f t="shared" si="1165"/>
        <v>TSO</v>
      </c>
      <c r="BV909" s="32" t="str">
        <f t="shared" si="1165"/>
        <v>Transmission</v>
      </c>
      <c r="BW909" s="32" t="str">
        <f t="shared" si="1165"/>
        <v>Gas pressure regulator &gt;40 to 16bar</v>
      </c>
      <c r="BX909" s="32" t="str">
        <f t="shared" si="1165"/>
        <v xml:space="preserve"> +5% less energy required</v>
      </c>
      <c r="BY909" s="32" t="str">
        <f t="shared" si="1165"/>
        <v>Gas pressure regulator &gt;40 to 16bar- +5% less energy required</v>
      </c>
      <c r="BZ909" s="32">
        <f t="shared" si="1143"/>
        <v>2.1124224744222859E-4</v>
      </c>
      <c r="CA909" s="32">
        <f t="shared" si="1144"/>
        <v>-5.9200402052834548E-3</v>
      </c>
    </row>
    <row r="910" spans="69:79" x14ac:dyDescent="0.25">
      <c r="BQ910" s="32">
        <f t="shared" si="1125"/>
        <v>18</v>
      </c>
      <c r="BR910" s="32">
        <f t="shared" si="1126"/>
        <v>40</v>
      </c>
      <c r="BS910" s="32" t="str">
        <f t="shared" ca="1" si="1127"/>
        <v>LU</v>
      </c>
      <c r="BT910" s="32" t="str">
        <f t="shared" ref="BT910:BY910" si="1166">BT859</f>
        <v>from 10 to 20%</v>
      </c>
      <c r="BU910" s="32" t="str">
        <f t="shared" si="1166"/>
        <v>DSO</v>
      </c>
      <c r="BV910" s="32" t="str">
        <f t="shared" si="1166"/>
        <v>Distribution</v>
      </c>
      <c r="BW910" s="32" t="str">
        <f t="shared" si="1166"/>
        <v>Gas pressure regulator</v>
      </c>
      <c r="BX910" s="32" t="str">
        <f t="shared" si="1166"/>
        <v>Exchange Gas pressure regulator - Investment</v>
      </c>
      <c r="BY910" s="32" t="str">
        <f t="shared" si="1166"/>
        <v>Gas pressure regulator-Exchange Gas pressure regulator - Investment</v>
      </c>
      <c r="BZ910" s="32">
        <f t="shared" si="1143"/>
        <v>0.23924698945724324</v>
      </c>
      <c r="CA910" s="32">
        <f t="shared" si="1144"/>
        <v>0.67114162520451648</v>
      </c>
    </row>
    <row r="911" spans="69:79" x14ac:dyDescent="0.25">
      <c r="BQ911" s="32">
        <f t="shared" si="1125"/>
        <v>18</v>
      </c>
      <c r="BR911" s="32">
        <f t="shared" si="1126"/>
        <v>41</v>
      </c>
      <c r="BS911" s="32" t="str">
        <f t="shared" ca="1" si="1127"/>
        <v>LU</v>
      </c>
      <c r="BT911" s="32" t="str">
        <f t="shared" ref="BT911:BY911" si="1167">BT860</f>
        <v>from 10 to 20%</v>
      </c>
      <c r="BU911" s="32" t="str">
        <f t="shared" si="1167"/>
        <v>DSO</v>
      </c>
      <c r="BV911" s="32" t="str">
        <f t="shared" si="1167"/>
        <v>Distribution</v>
      </c>
      <c r="BW911" s="32" t="str">
        <f t="shared" si="1167"/>
        <v>gas chromatographs (GC)</v>
      </c>
      <c r="BX911" s="32" t="str">
        <f t="shared" si="1167"/>
        <v>Additional PCS Analysers for calorific value reconstruction system</v>
      </c>
      <c r="BY911" s="32" t="str">
        <f t="shared" si="1167"/>
        <v>gas chromatographs (GC)-Additional PCS Analysers for calorific value reconstruction system</v>
      </c>
      <c r="BZ911" s="32">
        <f t="shared" si="1143"/>
        <v>4.8732526356891834E-2</v>
      </c>
      <c r="CA911" s="32">
        <f t="shared" si="1144"/>
        <v>0.76960612028728292</v>
      </c>
    </row>
    <row r="912" spans="69:79" x14ac:dyDescent="0.25">
      <c r="BQ912" s="32">
        <f t="shared" si="1125"/>
        <v>18</v>
      </c>
      <c r="BR912" s="32">
        <f t="shared" si="1126"/>
        <v>42</v>
      </c>
      <c r="BS912" s="32" t="str">
        <f t="shared" ca="1" si="1127"/>
        <v>LU</v>
      </c>
      <c r="BT912" s="32" t="str">
        <f t="shared" ref="BT912:BY912" si="1168">BT861</f>
        <v>from 10 to 20%</v>
      </c>
      <c r="BU912" s="32" t="str">
        <f t="shared" si="1168"/>
        <v>DSO</v>
      </c>
      <c r="BV912" s="32" t="str">
        <f t="shared" si="1168"/>
        <v>Distribution</v>
      </c>
      <c r="BW912" s="32" t="str">
        <f t="shared" si="1168"/>
        <v>Chemical industry (material use), glass</v>
      </c>
      <c r="BX912" s="32" t="str">
        <f t="shared" si="1168"/>
        <v>Membrane for deblending - Investment</v>
      </c>
      <c r="BY912" s="32" t="str">
        <f t="shared" si="1168"/>
        <v>Chemical industry (material use), glass-Membrane for deblending - Investment</v>
      </c>
      <c r="BZ912" s="32">
        <f t="shared" si="1143"/>
        <v>4.6856927008690402E-2</v>
      </c>
      <c r="CA912" s="32">
        <f t="shared" si="1144"/>
        <v>4.4716255216415202E-2</v>
      </c>
    </row>
    <row r="913" spans="69:79" x14ac:dyDescent="0.25">
      <c r="BQ913" s="32">
        <f t="shared" si="1125"/>
        <v>18</v>
      </c>
      <c r="BR913" s="32">
        <f t="shared" si="1126"/>
        <v>43</v>
      </c>
      <c r="BS913" s="32" t="str">
        <f t="shared" ca="1" si="1127"/>
        <v>LU</v>
      </c>
      <c r="BT913" s="32" t="str">
        <f t="shared" ref="BT913:BY913" si="1169">BT862</f>
        <v>from 10 to 20%</v>
      </c>
      <c r="BU913" s="32" t="str">
        <f t="shared" si="1169"/>
        <v>DSO</v>
      </c>
      <c r="BV913" s="32" t="str">
        <f t="shared" si="1169"/>
        <v>Distribution</v>
      </c>
      <c r="BW913" s="32" t="str">
        <f t="shared" si="1169"/>
        <v>Chemical industry (material use), glass</v>
      </c>
      <c r="BX913" s="32" t="str">
        <f t="shared" si="1169"/>
        <v>Membrane for deblending - H2. use</v>
      </c>
      <c r="BY913" s="32" t="str">
        <f t="shared" si="1169"/>
        <v>Chemical industry (material use), glass-Membrane for deblending - H2. use</v>
      </c>
      <c r="BZ913" s="32">
        <f t="shared" si="1143"/>
        <v>0.82093336119225579</v>
      </c>
      <c r="CA913" s="32">
        <f t="shared" si="1144"/>
        <v>0.90322741451470689</v>
      </c>
    </row>
    <row r="914" spans="69:79" x14ac:dyDescent="0.25">
      <c r="BQ914" s="32">
        <f t="shared" si="1125"/>
        <v>18</v>
      </c>
      <c r="BR914" s="32">
        <f t="shared" si="1126"/>
        <v>44</v>
      </c>
      <c r="BS914" s="32" t="str">
        <f t="shared" ca="1" si="1127"/>
        <v>LU</v>
      </c>
      <c r="BT914" s="32" t="str">
        <f t="shared" ref="BT914:BY914" si="1170">BT863</f>
        <v>from 10 to 20%</v>
      </c>
      <c r="BU914" s="32" t="str">
        <f t="shared" si="1170"/>
        <v>DSO</v>
      </c>
      <c r="BV914" s="32" t="str">
        <f t="shared" si="1170"/>
        <v>Distribution</v>
      </c>
      <c r="BW914" s="32" t="str">
        <f t="shared" si="1170"/>
        <v xml:space="preserve">Gas turbine for power generation (old stock) </v>
      </c>
      <c r="BX914" s="32" t="str">
        <f t="shared" si="1170"/>
        <v>Membrane for deblending - Investment</v>
      </c>
      <c r="BY914" s="32" t="str">
        <f t="shared" si="1170"/>
        <v>Gas turbine for power generation (old stock) -Membrane for deblending - Investment</v>
      </c>
      <c r="BZ914" s="32">
        <f t="shared" si="1143"/>
        <v>0.12418851134267561</v>
      </c>
      <c r="CA914" s="32">
        <f t="shared" si="1144"/>
        <v>0.11851492453006605</v>
      </c>
    </row>
    <row r="915" spans="69:79" x14ac:dyDescent="0.25">
      <c r="BQ915" s="32">
        <f t="shared" si="1125"/>
        <v>18</v>
      </c>
      <c r="BR915" s="32">
        <f t="shared" si="1126"/>
        <v>45</v>
      </c>
      <c r="BS915" s="32" t="str">
        <f t="shared" ca="1" si="1127"/>
        <v>LU</v>
      </c>
      <c r="BT915" s="32" t="str">
        <f t="shared" ref="BT915:BY915" si="1171">BT864</f>
        <v>from 10 to 20%</v>
      </c>
      <c r="BU915" s="32" t="str">
        <f t="shared" si="1171"/>
        <v>DSO</v>
      </c>
      <c r="BV915" s="32" t="str">
        <f t="shared" si="1171"/>
        <v>Distribution</v>
      </c>
      <c r="BW915" s="32" t="str">
        <f t="shared" si="1171"/>
        <v xml:space="preserve">Gas turbine for power generation (old stock) </v>
      </c>
      <c r="BX915" s="32" t="str">
        <f t="shared" si="1171"/>
        <v>Membrane for deblending - H2. use</v>
      </c>
      <c r="BY915" s="32" t="str">
        <f t="shared" si="1171"/>
        <v>Gas turbine for power generation (old stock) -Membrane for deblending - H2. use</v>
      </c>
      <c r="BZ915" s="32">
        <f t="shared" si="1143"/>
        <v>1.0066240395261128E-2</v>
      </c>
      <c r="CA915" s="32">
        <f t="shared" si="1144"/>
        <v>1.1075325618257966E-2</v>
      </c>
    </row>
    <row r="916" spans="69:79" x14ac:dyDescent="0.25">
      <c r="BQ916" s="32">
        <f t="shared" si="1125"/>
        <v>18</v>
      </c>
      <c r="BR916" s="32">
        <f t="shared" si="1126"/>
        <v>46</v>
      </c>
      <c r="BS916" s="32" t="str">
        <f t="shared" ca="1" si="1127"/>
        <v>LU</v>
      </c>
      <c r="BT916" s="32" t="str">
        <f t="shared" ref="BT916:BY916" si="1172">BT865</f>
        <v>from 10 to 20%</v>
      </c>
      <c r="BU916" s="32" t="str">
        <f t="shared" si="1172"/>
        <v>DSO</v>
      </c>
      <c r="BV916" s="32" t="str">
        <f t="shared" si="1172"/>
        <v>Distribution</v>
      </c>
      <c r="BW916" s="32" t="str">
        <f t="shared" si="1172"/>
        <v>Gas turbine for grid and storage</v>
      </c>
      <c r="BX916" s="32" t="str">
        <f t="shared" si="1172"/>
        <v>Membrane for deblending - Investment</v>
      </c>
      <c r="BY916" s="32" t="str">
        <f t="shared" si="1172"/>
        <v>Gas turbine for grid and storage-Membrane for deblending - Investment</v>
      </c>
      <c r="BZ916" s="32">
        <f t="shared" si="1143"/>
        <v>2.7086661680638675E-2</v>
      </c>
      <c r="CA916" s="32">
        <f t="shared" si="1144"/>
        <v>7.033260319031362E-2</v>
      </c>
    </row>
    <row r="917" spans="69:79" x14ac:dyDescent="0.25">
      <c r="BQ917" s="32">
        <f t="shared" si="1125"/>
        <v>18</v>
      </c>
      <c r="BR917" s="32">
        <f t="shared" si="1126"/>
        <v>47</v>
      </c>
      <c r="BS917" s="32" t="str">
        <f t="shared" ca="1" si="1127"/>
        <v>LU</v>
      </c>
      <c r="BT917" s="32" t="str">
        <f t="shared" ref="BT917:BY917" si="1173">BT866</f>
        <v>from 10 to 20%</v>
      </c>
      <c r="BU917" s="32" t="str">
        <f t="shared" si="1173"/>
        <v>DSO</v>
      </c>
      <c r="BV917" s="32" t="str">
        <f t="shared" si="1173"/>
        <v>Distribution</v>
      </c>
      <c r="BW917" s="32" t="str">
        <f t="shared" si="1173"/>
        <v>Gas turbine for grid and storage</v>
      </c>
      <c r="BX917" s="32" t="str">
        <f t="shared" si="1173"/>
        <v>Membrane for deblending - H2. use</v>
      </c>
      <c r="BY917" s="32" t="str">
        <f t="shared" si="1173"/>
        <v>Gas turbine for grid and storage-Membrane for deblending - H2. use</v>
      </c>
      <c r="BZ917" s="32">
        <f t="shared" si="1143"/>
        <v>1.6391388140838722E-2</v>
      </c>
      <c r="CA917" s="32">
        <f t="shared" si="1144"/>
        <v>1.803453462928466E-2</v>
      </c>
    </row>
    <row r="918" spans="69:79" x14ac:dyDescent="0.25">
      <c r="BQ918" s="32">
        <f t="shared" si="1125"/>
        <v>18</v>
      </c>
      <c r="BR918" s="32">
        <f t="shared" si="1126"/>
        <v>48</v>
      </c>
      <c r="BS918" s="32" t="str">
        <f t="shared" ca="1" si="1127"/>
        <v>LU</v>
      </c>
      <c r="BT918" s="32" t="str">
        <f t="shared" ref="BT918:BY918" si="1174">BT867</f>
        <v>from 10 to 20%</v>
      </c>
      <c r="BU918" s="32" t="str">
        <f t="shared" si="1174"/>
        <v>DSO</v>
      </c>
      <c r="BV918" s="32" t="str">
        <f t="shared" si="1174"/>
        <v>Distribution</v>
      </c>
      <c r="BW918" s="32" t="str">
        <f t="shared" si="1174"/>
        <v>industrial high temperature application (&gt;500°C without glass)</v>
      </c>
      <c r="BX918" s="32" t="str">
        <f t="shared" si="1174"/>
        <v xml:space="preserve">Calorific value adjustment - LPG demand </v>
      </c>
      <c r="BY918" s="32" t="str">
        <f t="shared" si="1174"/>
        <v xml:space="preserve">industrial high temperature application (&gt;500°C without glass)-Calorific value adjustment - LPG demand </v>
      </c>
      <c r="BZ918" s="32">
        <f t="shared" si="1143"/>
        <v>1.649099236158166</v>
      </c>
      <c r="CA918" s="32">
        <f t="shared" si="1144"/>
        <v>8.6918989198783745</v>
      </c>
    </row>
    <row r="919" spans="69:79" x14ac:dyDescent="0.25">
      <c r="BQ919" s="32">
        <f t="shared" si="1125"/>
        <v>18</v>
      </c>
      <c r="BR919" s="32">
        <f t="shared" si="1126"/>
        <v>49</v>
      </c>
      <c r="BS919" s="32" t="str">
        <f t="shared" ca="1" si="1127"/>
        <v>LU</v>
      </c>
      <c r="BT919" s="32" t="str">
        <f t="shared" ref="BT919:BY919" si="1175">BT868</f>
        <v>&gt;20%</v>
      </c>
      <c r="BU919" s="32" t="str">
        <f t="shared" si="1175"/>
        <v>DSO</v>
      </c>
      <c r="BV919" s="32" t="str">
        <f t="shared" si="1175"/>
        <v>End-use</v>
      </c>
      <c r="BW919" s="32" t="str">
        <f t="shared" si="1175"/>
        <v>boilers</v>
      </c>
      <c r="BX919" s="32" t="str">
        <f t="shared" si="1175"/>
        <v>new heating boilers - Investment</v>
      </c>
      <c r="BY919" s="32" t="str">
        <f t="shared" si="1175"/>
        <v>boilers-new heating boilers - Investment</v>
      </c>
      <c r="BZ919" s="32">
        <f t="shared" si="1143"/>
        <v>29.247914861719355</v>
      </c>
      <c r="CA919" s="32">
        <f t="shared" si="1144"/>
        <v>30.204967973089747</v>
      </c>
    </row>
    <row r="920" spans="69:79" x14ac:dyDescent="0.25">
      <c r="BQ920" s="32">
        <f t="shared" si="1125"/>
        <v>18</v>
      </c>
      <c r="BR920" s="32">
        <f t="shared" si="1126"/>
        <v>50</v>
      </c>
      <c r="BS920" s="32" t="str">
        <f t="shared" ca="1" si="1127"/>
        <v>LU</v>
      </c>
      <c r="BT920" s="32" t="str">
        <f t="shared" ref="BT920:BY920" si="1176">BT869</f>
        <v>&gt;20%</v>
      </c>
      <c r="BU920" s="32" t="str">
        <f t="shared" si="1176"/>
        <v>DSO</v>
      </c>
      <c r="BV920" s="32" t="str">
        <f t="shared" si="1176"/>
        <v>…</v>
      </c>
      <c r="BW920" s="32" t="str">
        <f t="shared" si="1176"/>
        <v>…</v>
      </c>
      <c r="BX920" s="32" t="str">
        <f t="shared" si="1176"/>
        <v>new heating boilers - Investment</v>
      </c>
      <c r="BY920" s="32" t="str">
        <f t="shared" si="1176"/>
        <v>…-new heating boilers - Investment</v>
      </c>
      <c r="BZ920" s="32">
        <f t="shared" si="1143"/>
        <v>0</v>
      </c>
      <c r="CA920" s="32">
        <f t="shared" si="1144"/>
        <v>0</v>
      </c>
    </row>
    <row r="921" spans="69:79" x14ac:dyDescent="0.25">
      <c r="BQ921" s="32">
        <f t="shared" si="1125"/>
        <v>18</v>
      </c>
      <c r="BR921" s="32">
        <f t="shared" si="1126"/>
        <v>51</v>
      </c>
      <c r="BS921" s="32" t="str">
        <f t="shared" ca="1" si="1127"/>
        <v>LU</v>
      </c>
      <c r="BT921" s="32" t="str">
        <f t="shared" ref="BT921:BY921" si="1177">BT870</f>
        <v>&gt;20%</v>
      </c>
      <c r="BU921" s="32" t="str">
        <f t="shared" si="1177"/>
        <v>DSO</v>
      </c>
      <c r="BV921" s="32" t="str">
        <f t="shared" si="1177"/>
        <v>…</v>
      </c>
      <c r="BW921" s="32" t="str">
        <f t="shared" si="1177"/>
        <v>…</v>
      </c>
      <c r="BX921" s="32" t="str">
        <f t="shared" si="1177"/>
        <v>new heating boilers - Investment</v>
      </c>
      <c r="BY921" s="32" t="str">
        <f t="shared" si="1177"/>
        <v>…-new heating boilers - Investment</v>
      </c>
      <c r="BZ921" s="32">
        <f t="shared" si="1143"/>
        <v>0</v>
      </c>
      <c r="CA921" s="32">
        <f t="shared" si="1144"/>
        <v>0</v>
      </c>
    </row>
    <row r="922" spans="69:79" x14ac:dyDescent="0.25">
      <c r="BQ922" s="32">
        <f t="shared" si="1125"/>
        <v>19</v>
      </c>
      <c r="BR922" s="32">
        <f t="shared" si="1126"/>
        <v>1</v>
      </c>
      <c r="BS922" s="32" t="str">
        <f t="shared" ca="1" si="1127"/>
        <v>LV</v>
      </c>
      <c r="BT922" s="32" t="str">
        <f t="shared" ref="BT922:BY922" si="1178">BT871</f>
        <v>&lt;5%</v>
      </c>
      <c r="BU922" s="32" t="str">
        <f t="shared" si="1178"/>
        <v>TSO</v>
      </c>
      <c r="BV922" s="32" t="str">
        <f t="shared" si="1178"/>
        <v>Storage</v>
      </c>
      <c r="BW922" s="32" t="str">
        <f t="shared" si="1178"/>
        <v>Porous storage</v>
      </c>
      <c r="BX922" s="32" t="str">
        <f t="shared" si="1178"/>
        <v>Desulfurization and Drying - Investment</v>
      </c>
      <c r="BY922" s="32" t="str">
        <f t="shared" si="1178"/>
        <v>Porous storage-Desulfurization and Drying - Investment</v>
      </c>
      <c r="BZ922" s="32">
        <f t="shared" si="1143"/>
        <v>1.2369109947643977</v>
      </c>
      <c r="CA922" s="32">
        <f t="shared" si="1144"/>
        <v>7.2298284607012491</v>
      </c>
    </row>
    <row r="923" spans="69:79" x14ac:dyDescent="0.25">
      <c r="BQ923" s="32">
        <f t="shared" si="1125"/>
        <v>19</v>
      </c>
      <c r="BR923" s="32">
        <f t="shared" si="1126"/>
        <v>2</v>
      </c>
      <c r="BS923" s="32" t="str">
        <f t="shared" ca="1" si="1127"/>
        <v>LV</v>
      </c>
      <c r="BT923" s="32" t="str">
        <f t="shared" ref="BT923:BY923" si="1179">BT872</f>
        <v>&lt;5%</v>
      </c>
      <c r="BU923" s="32" t="str">
        <f t="shared" si="1179"/>
        <v>TSO</v>
      </c>
      <c r="BV923" s="32" t="str">
        <f t="shared" si="1179"/>
        <v>Industrie</v>
      </c>
      <c r="BW923" s="32" t="str">
        <f t="shared" si="1179"/>
        <v>50% Chemical industry (material use), glass</v>
      </c>
      <c r="BX923" s="32" t="str">
        <f t="shared" si="1179"/>
        <v>Membrane for deblending - Investment</v>
      </c>
      <c r="BY923" s="32" t="str">
        <f t="shared" si="1179"/>
        <v>50% Chemical industry (material use), glass-Membrane for deblending - Investment</v>
      </c>
      <c r="BZ923" s="32">
        <f t="shared" si="1143"/>
        <v>0</v>
      </c>
      <c r="CA923" s="32">
        <f t="shared" si="1144"/>
        <v>0</v>
      </c>
    </row>
    <row r="924" spans="69:79" x14ac:dyDescent="0.25">
      <c r="BQ924" s="32">
        <f t="shared" si="1125"/>
        <v>19</v>
      </c>
      <c r="BR924" s="32">
        <f t="shared" si="1126"/>
        <v>3</v>
      </c>
      <c r="BS924" s="32" t="str">
        <f t="shared" ca="1" si="1127"/>
        <v>LV</v>
      </c>
      <c r="BT924" s="32" t="str">
        <f t="shared" ref="BT924:BY924" si="1180">BT873</f>
        <v>&lt;5%</v>
      </c>
      <c r="BU924" s="32" t="str">
        <f t="shared" si="1180"/>
        <v>TSO</v>
      </c>
      <c r="BV924" s="32" t="str">
        <f t="shared" si="1180"/>
        <v>Industrie</v>
      </c>
      <c r="BW924" s="32" t="str">
        <f t="shared" si="1180"/>
        <v>50% Chemical industry (material use), glass</v>
      </c>
      <c r="BX924" s="32" t="str">
        <f t="shared" si="1180"/>
        <v>Membrane for deblending - electr. demand</v>
      </c>
      <c r="BY924" s="32" t="str">
        <f t="shared" si="1180"/>
        <v>50% Chemical industry (material use), glass-Membrane for deblending - electr. demand</v>
      </c>
      <c r="BZ924" s="32">
        <f t="shared" si="1143"/>
        <v>0</v>
      </c>
      <c r="CA924" s="32">
        <f t="shared" si="1144"/>
        <v>0</v>
      </c>
    </row>
    <row r="925" spans="69:79" x14ac:dyDescent="0.25">
      <c r="BQ925" s="32">
        <f t="shared" si="1125"/>
        <v>19</v>
      </c>
      <c r="BR925" s="32">
        <f t="shared" si="1126"/>
        <v>4</v>
      </c>
      <c r="BS925" s="32" t="str">
        <f t="shared" ca="1" si="1127"/>
        <v>LV</v>
      </c>
      <c r="BT925" s="32" t="str">
        <f t="shared" ref="BT925:BY925" si="1181">BT874</f>
        <v>&lt;5%</v>
      </c>
      <c r="BU925" s="32" t="str">
        <f t="shared" si="1181"/>
        <v>TSO</v>
      </c>
      <c r="BV925" s="32" t="str">
        <f t="shared" si="1181"/>
        <v>Industrie</v>
      </c>
      <c r="BW925" s="32" t="str">
        <f t="shared" si="1181"/>
        <v>50% Chemical industry (material use), glass</v>
      </c>
      <c r="BX925" s="32" t="str">
        <f t="shared" si="1181"/>
        <v>Membrane for deblending - H2. use</v>
      </c>
      <c r="BY925" s="32" t="str">
        <f t="shared" si="1181"/>
        <v>50% Chemical industry (material use), glass-Membrane for deblending - H2. use</v>
      </c>
      <c r="BZ925" s="32">
        <f t="shared" si="1143"/>
        <v>0</v>
      </c>
      <c r="CA925" s="32">
        <f t="shared" si="1144"/>
        <v>0</v>
      </c>
    </row>
    <row r="926" spans="69:79" x14ac:dyDescent="0.25">
      <c r="BQ926" s="32">
        <f t="shared" si="1125"/>
        <v>19</v>
      </c>
      <c r="BR926" s="32">
        <f t="shared" si="1126"/>
        <v>5</v>
      </c>
      <c r="BS926" s="32" t="str">
        <f t="shared" ca="1" si="1127"/>
        <v>LV</v>
      </c>
      <c r="BT926" s="32" t="str">
        <f t="shared" ref="BT926:BY926" si="1182">BT875</f>
        <v>&lt;5%</v>
      </c>
      <c r="BU926" s="32" t="str">
        <f t="shared" si="1182"/>
        <v>DSO</v>
      </c>
      <c r="BV926" s="32" t="str">
        <f t="shared" si="1182"/>
        <v>Industrie</v>
      </c>
      <c r="BW926" s="32" t="str">
        <f t="shared" si="1182"/>
        <v>50% Chemical industry (material use), glass</v>
      </c>
      <c r="BX926" s="32" t="str">
        <f t="shared" si="1182"/>
        <v>Membrane for deblending - Investment</v>
      </c>
      <c r="BY926" s="32" t="str">
        <f t="shared" si="1182"/>
        <v>50% Chemical industry (material use), glass-Membrane for deblending - Investment</v>
      </c>
      <c r="BZ926" s="32">
        <f t="shared" si="1143"/>
        <v>0</v>
      </c>
      <c r="CA926" s="32">
        <f t="shared" si="1144"/>
        <v>0</v>
      </c>
    </row>
    <row r="927" spans="69:79" x14ac:dyDescent="0.25">
      <c r="BQ927" s="32">
        <f t="shared" si="1125"/>
        <v>19</v>
      </c>
      <c r="BR927" s="32">
        <f t="shared" si="1126"/>
        <v>6</v>
      </c>
      <c r="BS927" s="32" t="str">
        <f t="shared" ca="1" si="1127"/>
        <v>LV</v>
      </c>
      <c r="BT927" s="32" t="str">
        <f t="shared" ref="BT927:BY927" si="1183">BT876</f>
        <v>&lt;5%</v>
      </c>
      <c r="BU927" s="32" t="str">
        <f t="shared" si="1183"/>
        <v>DSO</v>
      </c>
      <c r="BV927" s="32" t="str">
        <f t="shared" si="1183"/>
        <v>Industrie</v>
      </c>
      <c r="BW927" s="32" t="str">
        <f t="shared" si="1183"/>
        <v>50% Chemical industry (material use), glass</v>
      </c>
      <c r="BX927" s="32" t="str">
        <f t="shared" si="1183"/>
        <v>Membrane for deblending - electr. demand</v>
      </c>
      <c r="BY927" s="32" t="str">
        <f t="shared" si="1183"/>
        <v>50% Chemical industry (material use), glass-Membrane for deblending - electr. demand</v>
      </c>
      <c r="BZ927" s="32">
        <f t="shared" si="1143"/>
        <v>0</v>
      </c>
      <c r="CA927" s="32">
        <f t="shared" si="1144"/>
        <v>0</v>
      </c>
    </row>
    <row r="928" spans="69:79" x14ac:dyDescent="0.25">
      <c r="BQ928" s="32">
        <f t="shared" si="1125"/>
        <v>19</v>
      </c>
      <c r="BR928" s="32">
        <f t="shared" si="1126"/>
        <v>7</v>
      </c>
      <c r="BS928" s="32" t="str">
        <f t="shared" ca="1" si="1127"/>
        <v>LV</v>
      </c>
      <c r="BT928" s="32" t="str">
        <f t="shared" ref="BT928:BY928" si="1184">BT877</f>
        <v>&lt;5%</v>
      </c>
      <c r="BU928" s="32" t="str">
        <f t="shared" si="1184"/>
        <v>DSO</v>
      </c>
      <c r="BV928" s="32" t="str">
        <f t="shared" si="1184"/>
        <v>Industrie</v>
      </c>
      <c r="BW928" s="32" t="str">
        <f t="shared" si="1184"/>
        <v>50% Chemical industry (material use), glass</v>
      </c>
      <c r="BX928" s="32" t="str">
        <f t="shared" si="1184"/>
        <v>Membrane for deblending - H2. use</v>
      </c>
      <c r="BY928" s="32" t="str">
        <f t="shared" si="1184"/>
        <v>50% Chemical industry (material use), glass-Membrane for deblending - H2. use</v>
      </c>
      <c r="BZ928" s="32">
        <f t="shared" si="1143"/>
        <v>0</v>
      </c>
      <c r="CA928" s="32">
        <f t="shared" si="1144"/>
        <v>0</v>
      </c>
    </row>
    <row r="929" spans="69:79" x14ac:dyDescent="0.25">
      <c r="BQ929" s="32">
        <f t="shared" si="1125"/>
        <v>19</v>
      </c>
      <c r="BR929" s="32">
        <f t="shared" si="1126"/>
        <v>8</v>
      </c>
      <c r="BS929" s="32" t="str">
        <f t="shared" ca="1" si="1127"/>
        <v>LV</v>
      </c>
      <c r="BT929" s="32" t="str">
        <f t="shared" ref="BT929:BY929" si="1185">BT878</f>
        <v>from 5 to 10%</v>
      </c>
      <c r="BU929" s="32" t="str">
        <f t="shared" si="1185"/>
        <v>TSO</v>
      </c>
      <c r="BV929" s="32" t="str">
        <f t="shared" si="1185"/>
        <v>End-use</v>
      </c>
      <c r="BW929" s="32" t="str">
        <f t="shared" si="1185"/>
        <v xml:space="preserve">Gas turbine for power generation (old stock) </v>
      </c>
      <c r="BX929" s="32" t="str">
        <f t="shared" si="1185"/>
        <v>Membrane for deblending - Investment</v>
      </c>
      <c r="BY929" s="32" t="str">
        <f t="shared" si="1185"/>
        <v>Gas turbine for power generation (old stock) -Membrane for deblending - Investment</v>
      </c>
      <c r="BZ929" s="32">
        <f t="shared" si="1143"/>
        <v>1.5170814679787805</v>
      </c>
      <c r="CA929" s="32">
        <f t="shared" si="1144"/>
        <v>2.3488332263883351</v>
      </c>
    </row>
    <row r="930" spans="69:79" x14ac:dyDescent="0.25">
      <c r="BQ930" s="32">
        <f t="shared" si="1125"/>
        <v>19</v>
      </c>
      <c r="BR930" s="32">
        <f t="shared" si="1126"/>
        <v>9</v>
      </c>
      <c r="BS930" s="32" t="str">
        <f t="shared" ca="1" si="1127"/>
        <v>LV</v>
      </c>
      <c r="BT930" s="32" t="str">
        <f t="shared" ref="BT930:BY930" si="1186">BT879</f>
        <v>from 5 to 10%</v>
      </c>
      <c r="BU930" s="32" t="str">
        <f t="shared" si="1186"/>
        <v>TSO</v>
      </c>
      <c r="BV930" s="32" t="str">
        <f t="shared" si="1186"/>
        <v>End-use</v>
      </c>
      <c r="BW930" s="32" t="str">
        <f t="shared" si="1186"/>
        <v xml:space="preserve">Gas turbine for power generation (old stock) </v>
      </c>
      <c r="BX930" s="32" t="str">
        <f t="shared" si="1186"/>
        <v>Membrane for deblending - electr. demand</v>
      </c>
      <c r="BY930" s="32" t="str">
        <f t="shared" si="1186"/>
        <v>Gas turbine for power generation (old stock) -Membrane for deblending - electr. demand</v>
      </c>
      <c r="BZ930" s="32">
        <f t="shared" si="1143"/>
        <v>3.3280231519263408</v>
      </c>
      <c r="CA930" s="32">
        <f t="shared" si="1144"/>
        <v>3.2530229016928662</v>
      </c>
    </row>
    <row r="931" spans="69:79" x14ac:dyDescent="0.25">
      <c r="BQ931" s="32">
        <f t="shared" si="1125"/>
        <v>19</v>
      </c>
      <c r="BR931" s="32">
        <f t="shared" si="1126"/>
        <v>10</v>
      </c>
      <c r="BS931" s="32" t="str">
        <f t="shared" ca="1" si="1127"/>
        <v>LV</v>
      </c>
      <c r="BT931" s="32" t="str">
        <f t="shared" ref="BT931:BY931" si="1187">BT880</f>
        <v>from 5 to 10%</v>
      </c>
      <c r="BU931" s="32" t="str">
        <f t="shared" si="1187"/>
        <v>TSO</v>
      </c>
      <c r="BV931" s="32" t="str">
        <f t="shared" si="1187"/>
        <v>End-use</v>
      </c>
      <c r="BW931" s="32" t="str">
        <f t="shared" si="1187"/>
        <v xml:space="preserve">Gas turbine for power generation (old stock) </v>
      </c>
      <c r="BX931" s="32" t="str">
        <f t="shared" si="1187"/>
        <v>Membrane for deblending - H2. use</v>
      </c>
      <c r="BY931" s="32" t="str">
        <f t="shared" si="1187"/>
        <v>Gas turbine for power generation (old stock) -Membrane for deblending - H2. use</v>
      </c>
      <c r="BZ931" s="32">
        <f t="shared" si="1143"/>
        <v>3.3280231519263408</v>
      </c>
      <c r="CA931" s="32">
        <f t="shared" si="1144"/>
        <v>3.6616391647111333</v>
      </c>
    </row>
    <row r="932" spans="69:79" x14ac:dyDescent="0.25">
      <c r="BQ932" s="32">
        <f t="shared" si="1125"/>
        <v>19</v>
      </c>
      <c r="BR932" s="32">
        <f t="shared" si="1126"/>
        <v>11</v>
      </c>
      <c r="BS932" s="32" t="str">
        <f t="shared" ca="1" si="1127"/>
        <v>LV</v>
      </c>
      <c r="BT932" s="32" t="str">
        <f t="shared" ref="BT932:BY932" si="1188">BT881</f>
        <v>from 5 to 10%</v>
      </c>
      <c r="BU932" s="32" t="str">
        <f t="shared" si="1188"/>
        <v>TSO</v>
      </c>
      <c r="BV932" s="32" t="str">
        <f t="shared" si="1188"/>
        <v>Transmission</v>
      </c>
      <c r="BW932" s="32" t="str">
        <f t="shared" si="1188"/>
        <v>Gas turbine for gas grid  - inkl. transit</v>
      </c>
      <c r="BX932" s="32" t="str">
        <f t="shared" si="1188"/>
        <v>Membrane for deblending - Investment</v>
      </c>
      <c r="BY932" s="32" t="str">
        <f t="shared" si="1188"/>
        <v>Gas turbine for gas grid  - inkl. transit-Membrane for deblending - Investment</v>
      </c>
      <c r="BZ932" s="32">
        <f t="shared" si="1143"/>
        <v>6.3310910908030801E-2</v>
      </c>
      <c r="CA932" s="32">
        <f t="shared" si="1144"/>
        <v>0.24038863634115246</v>
      </c>
    </row>
    <row r="933" spans="69:79" x14ac:dyDescent="0.25">
      <c r="BQ933" s="32">
        <f t="shared" si="1125"/>
        <v>19</v>
      </c>
      <c r="BR933" s="32">
        <f t="shared" si="1126"/>
        <v>12</v>
      </c>
      <c r="BS933" s="32" t="str">
        <f t="shared" ca="1" si="1127"/>
        <v>LV</v>
      </c>
      <c r="BT933" s="32" t="str">
        <f t="shared" ref="BT933:BY933" si="1189">BT882</f>
        <v>from 5 to 10%</v>
      </c>
      <c r="BU933" s="32" t="str">
        <f t="shared" si="1189"/>
        <v>TSO</v>
      </c>
      <c r="BV933" s="32" t="str">
        <f t="shared" si="1189"/>
        <v>Transmission</v>
      </c>
      <c r="BW933" s="32" t="str">
        <f t="shared" si="1189"/>
        <v>Gas turbine for gas grid  - inkl. transit</v>
      </c>
      <c r="BX933" s="32" t="str">
        <f t="shared" si="1189"/>
        <v>Membrane for deblending - electr. demand</v>
      </c>
      <c r="BY933" s="32" t="str">
        <f t="shared" si="1189"/>
        <v>Gas turbine for gas grid  - inkl. transit-Membrane for deblending - electr. demand</v>
      </c>
      <c r="BZ933" s="32">
        <f t="shared" si="1143"/>
        <v>3.8312351905121292E-2</v>
      </c>
      <c r="CA933" s="32">
        <f t="shared" si="1144"/>
        <v>3.8895788736163749E-2</v>
      </c>
    </row>
    <row r="934" spans="69:79" x14ac:dyDescent="0.25">
      <c r="BQ934" s="32">
        <f t="shared" si="1125"/>
        <v>19</v>
      </c>
      <c r="BR934" s="32">
        <f t="shared" si="1126"/>
        <v>13</v>
      </c>
      <c r="BS934" s="32" t="str">
        <f t="shared" ca="1" si="1127"/>
        <v>LV</v>
      </c>
      <c r="BT934" s="32" t="str">
        <f t="shared" ref="BT934:BY934" si="1190">BT883</f>
        <v>from 5 to 10%</v>
      </c>
      <c r="BU934" s="32" t="str">
        <f t="shared" si="1190"/>
        <v>TSO</v>
      </c>
      <c r="BV934" s="32" t="str">
        <f t="shared" si="1190"/>
        <v>Transmission</v>
      </c>
      <c r="BW934" s="32" t="str">
        <f t="shared" si="1190"/>
        <v>Gas turbine for gas grid  - inkl. transit</v>
      </c>
      <c r="BX934" s="32" t="str">
        <f t="shared" si="1190"/>
        <v>Membrane for deblending - H2. use</v>
      </c>
      <c r="BY934" s="32" t="str">
        <f t="shared" si="1190"/>
        <v>Gas turbine for gas grid  - inkl. transit-Membrane for deblending - H2. use</v>
      </c>
      <c r="BZ934" s="32">
        <f t="shared" si="1143"/>
        <v>3.8312351905121292E-2</v>
      </c>
      <c r="CA934" s="32">
        <f t="shared" si="1144"/>
        <v>4.215295441883761E-2</v>
      </c>
    </row>
    <row r="935" spans="69:79" x14ac:dyDescent="0.25">
      <c r="BQ935" s="32">
        <f t="shared" si="1125"/>
        <v>19</v>
      </c>
      <c r="BR935" s="32">
        <f t="shared" si="1126"/>
        <v>14</v>
      </c>
      <c r="BS935" s="32" t="str">
        <f t="shared" ca="1" si="1127"/>
        <v>LV</v>
      </c>
      <c r="BT935" s="32" t="str">
        <f t="shared" ref="BT935:BY935" si="1191">BT884</f>
        <v>from 5 to 10%</v>
      </c>
      <c r="BU935" s="32" t="str">
        <f t="shared" si="1191"/>
        <v>TSO</v>
      </c>
      <c r="BV935" s="32" t="str">
        <f t="shared" si="1191"/>
        <v>Storage</v>
      </c>
      <c r="BW935" s="32" t="str">
        <f t="shared" si="1191"/>
        <v>Gas turbine for storage (cavern + porous)</v>
      </c>
      <c r="BX935" s="32" t="str">
        <f t="shared" si="1191"/>
        <v>Membrane for deblending - Investment</v>
      </c>
      <c r="BY935" s="32" t="str">
        <f t="shared" si="1191"/>
        <v>Gas turbine for storage (cavern + porous)-Membrane for deblending - Investment</v>
      </c>
      <c r="BZ935" s="32">
        <f t="shared" si="1143"/>
        <v>8.4959543074726307E-2</v>
      </c>
      <c r="CA935" s="32">
        <f t="shared" si="1144"/>
        <v>0.32258750365429067</v>
      </c>
    </row>
    <row r="936" spans="69:79" x14ac:dyDescent="0.25">
      <c r="BQ936" s="32">
        <f t="shared" si="1125"/>
        <v>19</v>
      </c>
      <c r="BR936" s="32">
        <f t="shared" si="1126"/>
        <v>15</v>
      </c>
      <c r="BS936" s="32" t="str">
        <f t="shared" ca="1" si="1127"/>
        <v>LV</v>
      </c>
      <c r="BT936" s="32" t="str">
        <f t="shared" ref="BT936:BY936" si="1192">BT885</f>
        <v>from 5 to 10%</v>
      </c>
      <c r="BU936" s="32" t="str">
        <f t="shared" si="1192"/>
        <v>TSO</v>
      </c>
      <c r="BV936" s="32" t="str">
        <f t="shared" si="1192"/>
        <v>Storage</v>
      </c>
      <c r="BW936" s="32" t="str">
        <f t="shared" si="1192"/>
        <v>Gas turbine for storage (cavern + porous)</v>
      </c>
      <c r="BX936" s="32" t="str">
        <f t="shared" si="1192"/>
        <v>Membrane for deblending - electr. demand</v>
      </c>
      <c r="BY936" s="32" t="str">
        <f t="shared" si="1192"/>
        <v>Gas turbine for storage (cavern + porous)-Membrane for deblending - electr. demand</v>
      </c>
      <c r="BZ936" s="32">
        <f t="shared" si="1143"/>
        <v>9.1036649214659662E-2</v>
      </c>
      <c r="CA936" s="32">
        <f t="shared" si="1144"/>
        <v>9.2422994126558022E-2</v>
      </c>
    </row>
    <row r="937" spans="69:79" x14ac:dyDescent="0.25">
      <c r="BQ937" s="32">
        <f t="shared" si="1125"/>
        <v>19</v>
      </c>
      <c r="BR937" s="32">
        <f t="shared" si="1126"/>
        <v>16</v>
      </c>
      <c r="BS937" s="32" t="str">
        <f t="shared" ca="1" si="1127"/>
        <v>LV</v>
      </c>
      <c r="BT937" s="32" t="str">
        <f t="shared" ref="BT937:BY937" si="1193">BT886</f>
        <v>from 5 to 10%</v>
      </c>
      <c r="BU937" s="32" t="str">
        <f t="shared" si="1193"/>
        <v>TSO</v>
      </c>
      <c r="BV937" s="32" t="str">
        <f t="shared" si="1193"/>
        <v>Storage</v>
      </c>
      <c r="BW937" s="32" t="str">
        <f t="shared" si="1193"/>
        <v>Gas turbine for storage (cavern + porous)</v>
      </c>
      <c r="BX937" s="32" t="str">
        <f t="shared" si="1193"/>
        <v>Membrane for deblending - H2. use</v>
      </c>
      <c r="BY937" s="32" t="str">
        <f t="shared" si="1193"/>
        <v>Gas turbine for storage (cavern + porous)-Membrane for deblending - H2. use</v>
      </c>
      <c r="BZ937" s="32">
        <f t="shared" si="1143"/>
        <v>9.1036649214659662E-2</v>
      </c>
      <c r="CA937" s="32">
        <f t="shared" si="1144"/>
        <v>0.10016257248556687</v>
      </c>
    </row>
    <row r="938" spans="69:79" x14ac:dyDescent="0.25">
      <c r="BQ938" s="32">
        <f t="shared" ref="BQ938:BQ1001" si="1194">IF(BR938=1,BQ937+1,BQ937)</f>
        <v>19</v>
      </c>
      <c r="BR938" s="32">
        <f t="shared" ref="BR938:BR1001" si="1195">IF(BR937=MAX($A$4:$A$54),1,BR937+1)</f>
        <v>17</v>
      </c>
      <c r="BS938" s="32" t="str">
        <f t="shared" ref="BS938:BS1001" ca="1" si="1196">OFFSET($AK$3,0,BQ938-1)</f>
        <v>LV</v>
      </c>
      <c r="BT938" s="32" t="str">
        <f t="shared" ref="BT938:BY938" si="1197">BT887</f>
        <v>from 5 to 10%</v>
      </c>
      <c r="BU938" s="32" t="str">
        <f t="shared" si="1197"/>
        <v>TSO</v>
      </c>
      <c r="BV938" s="32" t="str">
        <f t="shared" si="1197"/>
        <v>Industrie</v>
      </c>
      <c r="BW938" s="32" t="str">
        <f t="shared" si="1197"/>
        <v>50% industrial high temperature application (&gt;500°C without glass)</v>
      </c>
      <c r="BX938" s="32" t="str">
        <f t="shared" si="1197"/>
        <v>Calorific value adjustment - Investment</v>
      </c>
      <c r="BY938" s="32" t="str">
        <f t="shared" si="1197"/>
        <v>50% industrial high temperature application (&gt;500°C without glass)-Calorific value adjustment - Investment</v>
      </c>
      <c r="BZ938" s="32">
        <f t="shared" si="1143"/>
        <v>2.1718318026205052E-2</v>
      </c>
      <c r="CA938" s="32">
        <f t="shared" si="1144"/>
        <v>0.11802793105442282</v>
      </c>
    </row>
    <row r="939" spans="69:79" x14ac:dyDescent="0.25">
      <c r="BQ939" s="32">
        <f t="shared" si="1194"/>
        <v>19</v>
      </c>
      <c r="BR939" s="32">
        <f t="shared" si="1195"/>
        <v>18</v>
      </c>
      <c r="BS939" s="32" t="str">
        <f t="shared" ca="1" si="1196"/>
        <v>LV</v>
      </c>
      <c r="BT939" s="32" t="str">
        <f t="shared" ref="BT939:BY939" si="1198">BT888</f>
        <v>from 5 to 10%</v>
      </c>
      <c r="BU939" s="32" t="str">
        <f t="shared" si="1198"/>
        <v>TSO</v>
      </c>
      <c r="BV939" s="32" t="str">
        <f t="shared" si="1198"/>
        <v>Industrie</v>
      </c>
      <c r="BW939" s="32" t="str">
        <f t="shared" si="1198"/>
        <v>50% industrial high temperature application (&gt;500°C without glass)</v>
      </c>
      <c r="BX939" s="32" t="str">
        <f t="shared" si="1198"/>
        <v xml:space="preserve">Calorific value adjustment - LPG demand </v>
      </c>
      <c r="BY939" s="32" t="str">
        <f t="shared" si="1198"/>
        <v xml:space="preserve">50% industrial high temperature application (&gt;500°C without glass)-Calorific value adjustment - LPG demand </v>
      </c>
      <c r="BZ939" s="32">
        <f t="shared" si="1143"/>
        <v>0.19025246590955627</v>
      </c>
      <c r="CA939" s="32">
        <f t="shared" si="1144"/>
        <v>1.0027627001974224</v>
      </c>
    </row>
    <row r="940" spans="69:79" x14ac:dyDescent="0.25">
      <c r="BQ940" s="32">
        <f t="shared" si="1194"/>
        <v>19</v>
      </c>
      <c r="BR940" s="32">
        <f t="shared" si="1195"/>
        <v>19</v>
      </c>
      <c r="BS940" s="32" t="str">
        <f t="shared" ca="1" si="1196"/>
        <v>LV</v>
      </c>
      <c r="BT940" s="32" t="str">
        <f t="shared" ref="BT940:BY940" si="1199">BT889</f>
        <v>from 5 to 10%</v>
      </c>
      <c r="BU940" s="32" t="str">
        <f t="shared" si="1199"/>
        <v>TSO</v>
      </c>
      <c r="BV940" s="32" t="str">
        <f t="shared" si="1199"/>
        <v>Transmission</v>
      </c>
      <c r="BW940" s="32" t="str">
        <f t="shared" si="1199"/>
        <v>Instalation of higher gas turbine capacities for compressors - inkl. transit and storage</v>
      </c>
      <c r="BX940" s="32" t="str">
        <f t="shared" si="1199"/>
        <v>Investment +30% of excisting capacity</v>
      </c>
      <c r="BY940" s="32" t="str">
        <f t="shared" si="1199"/>
        <v>Instalation of higher gas turbine capacities for compressors - inkl. transit and storage-Investment +30% of excisting capacity</v>
      </c>
      <c r="BZ940" s="32">
        <f t="shared" si="1143"/>
        <v>1.4678774944292955E-2</v>
      </c>
      <c r="CA940" s="32">
        <f t="shared" si="1144"/>
        <v>2.2463669100031671</v>
      </c>
    </row>
    <row r="941" spans="69:79" x14ac:dyDescent="0.25">
      <c r="BQ941" s="32">
        <f t="shared" si="1194"/>
        <v>19</v>
      </c>
      <c r="BR941" s="32">
        <f t="shared" si="1195"/>
        <v>20</v>
      </c>
      <c r="BS941" s="32" t="str">
        <f t="shared" ca="1" si="1196"/>
        <v>LV</v>
      </c>
      <c r="BT941" s="32" t="str">
        <f t="shared" ref="BT941:BY941" si="1200">BT890</f>
        <v>from 5 to 10%</v>
      </c>
      <c r="BU941" s="32" t="str">
        <f t="shared" si="1200"/>
        <v>TSO</v>
      </c>
      <c r="BV941" s="32" t="str">
        <f t="shared" si="1200"/>
        <v>Transmission</v>
      </c>
      <c r="BW941" s="32" t="str">
        <f t="shared" si="1200"/>
        <v>Instalation of higher gas turbine capacities for compressors - inkl. transit and storage</v>
      </c>
      <c r="BX941" s="32" t="str">
        <f t="shared" si="1200"/>
        <v>Gas demand +30% of excisting transport losses</v>
      </c>
      <c r="BY941" s="32" t="str">
        <f t="shared" si="1200"/>
        <v>Instalation of higher gas turbine capacities for compressors - inkl. transit and storage-Gas demand +30% of excisting transport losses</v>
      </c>
      <c r="BZ941" s="32">
        <f t="shared" si="1143"/>
        <v>3.8804700335934285E-2</v>
      </c>
      <c r="CA941" s="32">
        <f t="shared" si="1144"/>
        <v>1.0874973587162464</v>
      </c>
    </row>
    <row r="942" spans="69:79" x14ac:dyDescent="0.25">
      <c r="BQ942" s="32">
        <f t="shared" si="1194"/>
        <v>19</v>
      </c>
      <c r="BR942" s="32">
        <f t="shared" si="1195"/>
        <v>21</v>
      </c>
      <c r="BS942" s="32" t="str">
        <f t="shared" ca="1" si="1196"/>
        <v>LV</v>
      </c>
      <c r="BT942" s="32" t="str">
        <f t="shared" ref="BT942:BY942" si="1201">BT891</f>
        <v>from 5 to 10%</v>
      </c>
      <c r="BU942" s="32" t="str">
        <f t="shared" si="1201"/>
        <v>TSO</v>
      </c>
      <c r="BV942" s="32" t="str">
        <f t="shared" si="1201"/>
        <v>Storage</v>
      </c>
      <c r="BW942" s="32" t="str">
        <f t="shared" si="1201"/>
        <v>Gas pressure regulator storage withdrawal</v>
      </c>
      <c r="BX942" s="32" t="str">
        <f t="shared" si="1201"/>
        <v xml:space="preserve">  +3% less energy required</v>
      </c>
      <c r="BY942" s="32" t="str">
        <f t="shared" si="1201"/>
        <v>Gas pressure regulator storage withdrawal-  +3% less energy required</v>
      </c>
      <c r="BZ942" s="32">
        <f t="shared" si="1143"/>
        <v>4.0245356522737114E-4</v>
      </c>
      <c r="CA942" s="32">
        <f t="shared" si="1144"/>
        <v>-1.1278715861784663E-2</v>
      </c>
    </row>
    <row r="943" spans="69:79" x14ac:dyDescent="0.25">
      <c r="BQ943" s="32">
        <f t="shared" si="1194"/>
        <v>19</v>
      </c>
      <c r="BR943" s="32">
        <f t="shared" si="1195"/>
        <v>22</v>
      </c>
      <c r="BS943" s="32" t="str">
        <f t="shared" ca="1" si="1196"/>
        <v>LV</v>
      </c>
      <c r="BT943" s="32" t="str">
        <f t="shared" ref="BT943:BY943" si="1202">BT892</f>
        <v>from 5 to 10%</v>
      </c>
      <c r="BU943" s="32" t="str">
        <f t="shared" si="1202"/>
        <v>TSO</v>
      </c>
      <c r="BV943" s="32" t="str">
        <f t="shared" si="1202"/>
        <v>Storage</v>
      </c>
      <c r="BW943" s="32" t="str">
        <f t="shared" si="1202"/>
        <v>H2 losses by drying</v>
      </c>
      <c r="BX943" s="32" t="str">
        <f t="shared" si="1202"/>
        <v xml:space="preserve">  5% of H2</v>
      </c>
      <c r="BY943" s="32" t="str">
        <f t="shared" si="1202"/>
        <v>H2 losses by drying-  5% of H2</v>
      </c>
      <c r="BZ943" s="32">
        <f t="shared" si="1143"/>
        <v>3.4138743455497382E-2</v>
      </c>
      <c r="CA943" s="32">
        <f t="shared" si="1144"/>
        <v>1.706937172774869</v>
      </c>
    </row>
    <row r="944" spans="69:79" x14ac:dyDescent="0.25">
      <c r="BQ944" s="32">
        <f t="shared" si="1194"/>
        <v>19</v>
      </c>
      <c r="BR944" s="32">
        <f t="shared" si="1195"/>
        <v>23</v>
      </c>
      <c r="BS944" s="32" t="str">
        <f t="shared" ca="1" si="1196"/>
        <v>LV</v>
      </c>
      <c r="BT944" s="32" t="str">
        <f t="shared" ref="BT944:BY944" si="1203">BT893</f>
        <v>from 5 to 10%</v>
      </c>
      <c r="BU944" s="32" t="str">
        <f t="shared" si="1203"/>
        <v>TSO</v>
      </c>
      <c r="BV944" s="32" t="str">
        <f t="shared" si="1203"/>
        <v>Transmission</v>
      </c>
      <c r="BW944" s="32" t="str">
        <f t="shared" si="1203"/>
        <v>Gas pressure regulator &gt;40 to 16bar</v>
      </c>
      <c r="BX944" s="32" t="str">
        <f t="shared" si="1203"/>
        <v xml:space="preserve">  +3% less energy required</v>
      </c>
      <c r="BY944" s="32" t="str">
        <f t="shared" si="1203"/>
        <v>Gas pressure regulator &gt;40 to 16bar-  +3% less energy required</v>
      </c>
      <c r="BZ944" s="32">
        <f t="shared" si="1143"/>
        <v>2.5206318258073798E-4</v>
      </c>
      <c r="CA944" s="32">
        <f t="shared" si="1144"/>
        <v>-7.0640423173767486E-3</v>
      </c>
    </row>
    <row r="945" spans="69:79" x14ac:dyDescent="0.25">
      <c r="BQ945" s="32">
        <f t="shared" si="1194"/>
        <v>19</v>
      </c>
      <c r="BR945" s="32">
        <f t="shared" si="1195"/>
        <v>24</v>
      </c>
      <c r="BS945" s="32" t="str">
        <f t="shared" ca="1" si="1196"/>
        <v>LV</v>
      </c>
      <c r="BT945" s="32" t="str">
        <f t="shared" ref="BT945:BY945" si="1204">BT894</f>
        <v>from 5 to 10%</v>
      </c>
      <c r="BU945" s="32" t="str">
        <f t="shared" si="1204"/>
        <v>DSO</v>
      </c>
      <c r="BV945" s="32" t="str">
        <f t="shared" si="1204"/>
        <v>Industrie</v>
      </c>
      <c r="BW945" s="32" t="str">
        <f t="shared" si="1204"/>
        <v>50% industrial high temperature application (&gt;500°C without glass)</v>
      </c>
      <c r="BX945" s="32" t="str">
        <f t="shared" si="1204"/>
        <v>Calorific value adjustment - Investment</v>
      </c>
      <c r="BY945" s="32" t="str">
        <f t="shared" si="1204"/>
        <v>50% industrial high temperature application (&gt;500°C without glass)-Calorific value adjustment - Investment</v>
      </c>
      <c r="BZ945" s="32">
        <f t="shared" si="1143"/>
        <v>2.1718318026205052E-2</v>
      </c>
      <c r="CA945" s="32">
        <f t="shared" si="1144"/>
        <v>0.11802793105442282</v>
      </c>
    </row>
    <row r="946" spans="69:79" x14ac:dyDescent="0.25">
      <c r="BQ946" s="32">
        <f t="shared" si="1194"/>
        <v>19</v>
      </c>
      <c r="BR946" s="32">
        <f t="shared" si="1195"/>
        <v>25</v>
      </c>
      <c r="BS946" s="32" t="str">
        <f t="shared" ca="1" si="1196"/>
        <v>LV</v>
      </c>
      <c r="BT946" s="32" t="str">
        <f t="shared" ref="BT946:BY946" si="1205">BT895</f>
        <v>from 5 to 10%</v>
      </c>
      <c r="BU946" s="32" t="str">
        <f t="shared" si="1205"/>
        <v>DSO</v>
      </c>
      <c r="BV946" s="32" t="str">
        <f t="shared" si="1205"/>
        <v>Industrie</v>
      </c>
      <c r="BW946" s="32" t="str">
        <f t="shared" si="1205"/>
        <v>50% industrial high temperature application (&gt;500°C without glass)</v>
      </c>
      <c r="BX946" s="32" t="str">
        <f t="shared" si="1205"/>
        <v xml:space="preserve">Calorific value adjustment - LPG demand </v>
      </c>
      <c r="BY946" s="32" t="str">
        <f t="shared" si="1205"/>
        <v xml:space="preserve">50% industrial high temperature application (&gt;500°C without glass)-Calorific value adjustment - LPG demand </v>
      </c>
      <c r="BZ946" s="32">
        <f t="shared" si="1143"/>
        <v>0.19025246590955627</v>
      </c>
      <c r="CA946" s="32">
        <f t="shared" si="1144"/>
        <v>1.0027627001974224</v>
      </c>
    </row>
    <row r="947" spans="69:79" x14ac:dyDescent="0.25">
      <c r="BQ947" s="32">
        <f t="shared" si="1194"/>
        <v>19</v>
      </c>
      <c r="BR947" s="32">
        <f t="shared" si="1195"/>
        <v>26</v>
      </c>
      <c r="BS947" s="32" t="str">
        <f t="shared" ca="1" si="1196"/>
        <v>LV</v>
      </c>
      <c r="BT947" s="32" t="str">
        <f t="shared" ref="BT947:BY947" si="1206">BT896</f>
        <v>from 5 to 10%</v>
      </c>
      <c r="BU947" s="32" t="str">
        <f t="shared" si="1206"/>
        <v>TSO</v>
      </c>
      <c r="BV947" s="32" t="str">
        <f t="shared" si="1206"/>
        <v>Transmission</v>
      </c>
      <c r="BW947" s="32" t="str">
        <f t="shared" si="1206"/>
        <v>gas chromatographs (GC)</v>
      </c>
      <c r="BX947" s="32" t="str">
        <f t="shared" si="1206"/>
        <v>Adaptation - Exchange helium</v>
      </c>
      <c r="BY947" s="32" t="str">
        <f t="shared" si="1206"/>
        <v>gas chromatographs (GC)-Adaptation - Exchange helium</v>
      </c>
      <c r="BZ947" s="32">
        <f t="shared" si="1143"/>
        <v>1.7742857142857144E-2</v>
      </c>
      <c r="CA947" s="32">
        <f t="shared" si="1144"/>
        <v>0.14010161661354828</v>
      </c>
    </row>
    <row r="948" spans="69:79" x14ac:dyDescent="0.25">
      <c r="BQ948" s="32">
        <f t="shared" si="1194"/>
        <v>19</v>
      </c>
      <c r="BR948" s="32">
        <f t="shared" si="1195"/>
        <v>27</v>
      </c>
      <c r="BS948" s="32" t="str">
        <f t="shared" ca="1" si="1196"/>
        <v>LV</v>
      </c>
      <c r="BT948" s="32" t="str">
        <f t="shared" ref="BT948:BY948" si="1207">BT897</f>
        <v>from 5 to 10%</v>
      </c>
      <c r="BU948" s="32" t="str">
        <f t="shared" si="1207"/>
        <v>DSO</v>
      </c>
      <c r="BV948" s="32" t="str">
        <f t="shared" si="1207"/>
        <v>Industrie</v>
      </c>
      <c r="BW948" s="32" t="str">
        <f t="shared" si="1207"/>
        <v>Chemical industry (material use), glass</v>
      </c>
      <c r="BX948" s="32" t="str">
        <f t="shared" si="1207"/>
        <v>Membrane for deblending - Investment</v>
      </c>
      <c r="BY948" s="32" t="str">
        <f t="shared" si="1207"/>
        <v>Chemical industry (material use), glass-Membrane for deblending - Investment</v>
      </c>
      <c r="BZ948" s="32">
        <f t="shared" si="1143"/>
        <v>0</v>
      </c>
      <c r="CA948" s="32">
        <f t="shared" si="1144"/>
        <v>0</v>
      </c>
    </row>
    <row r="949" spans="69:79" x14ac:dyDescent="0.25">
      <c r="BQ949" s="32">
        <f t="shared" si="1194"/>
        <v>19</v>
      </c>
      <c r="BR949" s="32">
        <f t="shared" si="1195"/>
        <v>28</v>
      </c>
      <c r="BS949" s="32" t="str">
        <f t="shared" ca="1" si="1196"/>
        <v>LV</v>
      </c>
      <c r="BT949" s="32" t="str">
        <f t="shared" ref="BT949:BY949" si="1208">BT898</f>
        <v>from 5 to 10%</v>
      </c>
      <c r="BU949" s="32" t="str">
        <f t="shared" si="1208"/>
        <v>DSO</v>
      </c>
      <c r="BV949" s="32" t="str">
        <f t="shared" si="1208"/>
        <v>Industrie</v>
      </c>
      <c r="BW949" s="32" t="str">
        <f t="shared" si="1208"/>
        <v>Chemical industry (material use), glass</v>
      </c>
      <c r="BX949" s="32" t="str">
        <f t="shared" si="1208"/>
        <v>Membrane for deblending - H2. use</v>
      </c>
      <c r="BY949" s="32" t="str">
        <f t="shared" si="1208"/>
        <v>Chemical industry (material use), glass-Membrane for deblending - H2. use</v>
      </c>
      <c r="BZ949" s="32">
        <f t="shared" si="1143"/>
        <v>0</v>
      </c>
      <c r="CA949" s="32">
        <f t="shared" si="1144"/>
        <v>0</v>
      </c>
    </row>
    <row r="950" spans="69:79" x14ac:dyDescent="0.25">
      <c r="BQ950" s="32">
        <f t="shared" si="1194"/>
        <v>19</v>
      </c>
      <c r="BR950" s="32">
        <f t="shared" si="1195"/>
        <v>29</v>
      </c>
      <c r="BS950" s="32" t="str">
        <f t="shared" ca="1" si="1196"/>
        <v>LV</v>
      </c>
      <c r="BT950" s="32" t="str">
        <f t="shared" ref="BT950:BY950" si="1209">BT899</f>
        <v>from 10 to 20%</v>
      </c>
      <c r="BU950" s="32" t="str">
        <f t="shared" si="1209"/>
        <v>TSO</v>
      </c>
      <c r="BV950" s="32" t="str">
        <f t="shared" si="1209"/>
        <v>Transmission</v>
      </c>
      <c r="BW950" s="32" t="str">
        <f t="shared" si="1209"/>
        <v>compresor gas grid</v>
      </c>
      <c r="BX950" s="32" t="str">
        <f t="shared" si="1209"/>
        <v>Component exchange - 50% Investment</v>
      </c>
      <c r="BY950" s="32" t="str">
        <f t="shared" si="1209"/>
        <v>compresor gas grid-Component exchange - 50% Investment</v>
      </c>
      <c r="BZ950" s="32">
        <f t="shared" si="1143"/>
        <v>2.0892600599650167E-2</v>
      </c>
      <c r="CA950" s="32">
        <f t="shared" si="1144"/>
        <v>1.8854023312542201</v>
      </c>
    </row>
    <row r="951" spans="69:79" x14ac:dyDescent="0.25">
      <c r="BQ951" s="32">
        <f t="shared" si="1194"/>
        <v>19</v>
      </c>
      <c r="BR951" s="32">
        <f t="shared" si="1195"/>
        <v>30</v>
      </c>
      <c r="BS951" s="32" t="str">
        <f t="shared" ca="1" si="1196"/>
        <v>LV</v>
      </c>
      <c r="BT951" s="32" t="str">
        <f t="shared" ref="BT951:BY951" si="1210">BT900</f>
        <v>from 10 to 20%</v>
      </c>
      <c r="BU951" s="32" t="str">
        <f t="shared" si="1210"/>
        <v>TSO</v>
      </c>
      <c r="BV951" s="32" t="str">
        <f t="shared" si="1210"/>
        <v>Storage</v>
      </c>
      <c r="BW951" s="32" t="str">
        <f t="shared" si="1210"/>
        <v>compresor storage (cavern + porous)</v>
      </c>
      <c r="BX951" s="32" t="str">
        <f t="shared" si="1210"/>
        <v>Component exchange - 50% Investment</v>
      </c>
      <c r="BY951" s="32" t="str">
        <f t="shared" si="1210"/>
        <v>compresor storage (cavern + porous)-Component exchange - 50% Investment</v>
      </c>
      <c r="BZ951" s="32">
        <f t="shared" si="1143"/>
        <v>2.8036649214659683E-2</v>
      </c>
      <c r="CA951" s="32">
        <f t="shared" si="1144"/>
        <v>2.5300997612887537</v>
      </c>
    </row>
    <row r="952" spans="69:79" x14ac:dyDescent="0.25">
      <c r="BQ952" s="32">
        <f t="shared" si="1194"/>
        <v>19</v>
      </c>
      <c r="BR952" s="32">
        <f t="shared" si="1195"/>
        <v>31</v>
      </c>
      <c r="BS952" s="32" t="str">
        <f t="shared" ca="1" si="1196"/>
        <v>LV</v>
      </c>
      <c r="BT952" s="32" t="str">
        <f t="shared" ref="BT952:BY952" si="1211">BT901</f>
        <v>from 10 to 20%</v>
      </c>
      <c r="BU952" s="32" t="str">
        <f t="shared" si="1211"/>
        <v>TSO</v>
      </c>
      <c r="BV952" s="32" t="str">
        <f t="shared" si="1211"/>
        <v>Transmission</v>
      </c>
      <c r="BW952" s="32" t="str">
        <f t="shared" si="1211"/>
        <v>Instalation of higher gas turbine capacities for compressors - inkl. transit and storage</v>
      </c>
      <c r="BX952" s="32" t="str">
        <f t="shared" si="1211"/>
        <v>Investment +40% of excisting capacity</v>
      </c>
      <c r="BY952" s="32" t="str">
        <f t="shared" si="1211"/>
        <v>Instalation of higher gas turbine capacities for compressors - inkl. transit and storage-Investment +40% of excisting capacity</v>
      </c>
      <c r="BZ952" s="32">
        <f t="shared" ref="BZ952:BZ1015" si="1212">INDEX($I$4:$AI$54,$BR952,$BQ952)</f>
        <v>1.957169992572394E-2</v>
      </c>
      <c r="CA952" s="32">
        <f t="shared" ref="CA952:CA1015" si="1213">INDEX($AK$4:$BK$54,$BR952,$BQ952)</f>
        <v>2.9951558800042228</v>
      </c>
    </row>
    <row r="953" spans="69:79" x14ac:dyDescent="0.25">
      <c r="BQ953" s="32">
        <f t="shared" si="1194"/>
        <v>19</v>
      </c>
      <c r="BR953" s="32">
        <f t="shared" si="1195"/>
        <v>32</v>
      </c>
      <c r="BS953" s="32" t="str">
        <f t="shared" ca="1" si="1196"/>
        <v>LV</v>
      </c>
      <c r="BT953" s="32" t="str">
        <f t="shared" ref="BT953:BY953" si="1214">BT902</f>
        <v>from 10 to 20%</v>
      </c>
      <c r="BU953" s="32" t="str">
        <f t="shared" si="1214"/>
        <v>TSO</v>
      </c>
      <c r="BV953" s="32" t="str">
        <f t="shared" si="1214"/>
        <v>Transmission</v>
      </c>
      <c r="BW953" s="32" t="str">
        <f t="shared" si="1214"/>
        <v>Instalation of higher gas turbine capacities for compressors - inkl. transit and storage</v>
      </c>
      <c r="BX953" s="32" t="str">
        <f t="shared" si="1214"/>
        <v>Gas demand +40% of excisting transport losses</v>
      </c>
      <c r="BY953" s="32" t="str">
        <f t="shared" si="1214"/>
        <v>Instalation of higher gas turbine capacities for compressors - inkl. transit and storage-Gas demand +40% of excisting transport losses</v>
      </c>
      <c r="BZ953" s="32">
        <f t="shared" si="1212"/>
        <v>5.1739600447912384E-2</v>
      </c>
      <c r="CA953" s="32">
        <f t="shared" si="1213"/>
        <v>1.4499964782883286</v>
      </c>
    </row>
    <row r="954" spans="69:79" x14ac:dyDescent="0.25">
      <c r="BQ954" s="32">
        <f t="shared" si="1194"/>
        <v>19</v>
      </c>
      <c r="BR954" s="32">
        <f t="shared" si="1195"/>
        <v>33</v>
      </c>
      <c r="BS954" s="32" t="str">
        <f t="shared" ca="1" si="1196"/>
        <v>LV</v>
      </c>
      <c r="BT954" s="32" t="str">
        <f t="shared" ref="BT954:BY954" si="1215">BT903</f>
        <v>from 10 to 20%</v>
      </c>
      <c r="BU954" s="32" t="str">
        <f t="shared" si="1215"/>
        <v>TSO</v>
      </c>
      <c r="BV954" s="32" t="str">
        <f t="shared" si="1215"/>
        <v>Transmission</v>
      </c>
      <c r="BW954" s="32" t="str">
        <f t="shared" si="1215"/>
        <v>gas chromatographs (GC)</v>
      </c>
      <c r="BX954" s="32" t="str">
        <f t="shared" si="1215"/>
        <v>Adaptation - Exchange helium</v>
      </c>
      <c r="BY954" s="32" t="str">
        <f t="shared" si="1215"/>
        <v>gas chromatographs (GC)-Adaptation - Exchange helium</v>
      </c>
      <c r="BZ954" s="32">
        <f t="shared" si="1212"/>
        <v>1.7742857142857144E-2</v>
      </c>
      <c r="CA954" s="32">
        <f t="shared" si="1213"/>
        <v>0</v>
      </c>
    </row>
    <row r="955" spans="69:79" x14ac:dyDescent="0.25">
      <c r="BQ955" s="32">
        <f t="shared" si="1194"/>
        <v>19</v>
      </c>
      <c r="BR955" s="32">
        <f t="shared" si="1195"/>
        <v>34</v>
      </c>
      <c r="BS955" s="32" t="str">
        <f t="shared" ca="1" si="1196"/>
        <v>LV</v>
      </c>
      <c r="BT955" s="32" t="str">
        <f t="shared" ref="BT955:BY955" si="1216">BT904</f>
        <v>from 10 to 20%</v>
      </c>
      <c r="BU955" s="32" t="str">
        <f t="shared" si="1216"/>
        <v>DSO</v>
      </c>
      <c r="BV955" s="32" t="str">
        <f t="shared" si="1216"/>
        <v>End-use</v>
      </c>
      <c r="BW955" s="32" t="str">
        <f t="shared" si="1216"/>
        <v>CHP for power generation</v>
      </c>
      <c r="BX955" s="32" t="str">
        <f t="shared" si="1216"/>
        <v>Membrane for deblending - Investment</v>
      </c>
      <c r="BY955" s="32" t="str">
        <f t="shared" si="1216"/>
        <v>CHP for power generation-Membrane for deblending - Investment</v>
      </c>
      <c r="BZ955" s="32">
        <f t="shared" si="1212"/>
        <v>1.4227863302277088</v>
      </c>
      <c r="CA955" s="32">
        <f t="shared" si="1213"/>
        <v>3.5606259827262048</v>
      </c>
    </row>
    <row r="956" spans="69:79" x14ac:dyDescent="0.25">
      <c r="BQ956" s="32">
        <f t="shared" si="1194"/>
        <v>19</v>
      </c>
      <c r="BR956" s="32">
        <f t="shared" si="1195"/>
        <v>35</v>
      </c>
      <c r="BS956" s="32" t="str">
        <f t="shared" ca="1" si="1196"/>
        <v>LV</v>
      </c>
      <c r="BT956" s="32" t="str">
        <f t="shared" ref="BT956:BY956" si="1217">BT905</f>
        <v>from 10 to 20%</v>
      </c>
      <c r="BU956" s="32" t="str">
        <f t="shared" si="1217"/>
        <v>DSO</v>
      </c>
      <c r="BV956" s="32" t="str">
        <f t="shared" si="1217"/>
        <v>End-use</v>
      </c>
      <c r="BW956" s="32" t="str">
        <f t="shared" si="1217"/>
        <v>CHP for power generation</v>
      </c>
      <c r="BX956" s="32" t="str">
        <f t="shared" si="1217"/>
        <v>Membrane for deblending - electr. demand</v>
      </c>
      <c r="BY956" s="32" t="str">
        <f t="shared" si="1217"/>
        <v>CHP for power generation-Membrane for deblending - electr. demand</v>
      </c>
      <c r="BZ956" s="32">
        <f t="shared" si="1212"/>
        <v>3.3280231519263408</v>
      </c>
      <c r="CA956" s="32">
        <f t="shared" si="1213"/>
        <v>3.2530229016928662</v>
      </c>
    </row>
    <row r="957" spans="69:79" x14ac:dyDescent="0.25">
      <c r="BQ957" s="32">
        <f t="shared" si="1194"/>
        <v>19</v>
      </c>
      <c r="BR957" s="32">
        <f t="shared" si="1195"/>
        <v>36</v>
      </c>
      <c r="BS957" s="32" t="str">
        <f t="shared" ca="1" si="1196"/>
        <v>LV</v>
      </c>
      <c r="BT957" s="32" t="str">
        <f t="shared" ref="BT957:BY957" si="1218">BT906</f>
        <v>from 10 to 20%</v>
      </c>
      <c r="BU957" s="32" t="str">
        <f t="shared" si="1218"/>
        <v>DSO</v>
      </c>
      <c r="BV957" s="32" t="str">
        <f t="shared" si="1218"/>
        <v>End-use</v>
      </c>
      <c r="BW957" s="32" t="str">
        <f t="shared" si="1218"/>
        <v>CHP for power generation</v>
      </c>
      <c r="BX957" s="32" t="str">
        <f t="shared" si="1218"/>
        <v>Membrane for deblending - H2. use</v>
      </c>
      <c r="BY957" s="32" t="str">
        <f t="shared" si="1218"/>
        <v>CHP for power generation-Membrane for deblending - H2. use</v>
      </c>
      <c r="BZ957" s="32">
        <f t="shared" si="1212"/>
        <v>3.3280231519263408</v>
      </c>
      <c r="CA957" s="32">
        <f t="shared" si="1213"/>
        <v>7.3232783294222665</v>
      </c>
    </row>
    <row r="958" spans="69:79" x14ac:dyDescent="0.25">
      <c r="BQ958" s="32">
        <f t="shared" si="1194"/>
        <v>19</v>
      </c>
      <c r="BR958" s="32">
        <f t="shared" si="1195"/>
        <v>37</v>
      </c>
      <c r="BS958" s="32" t="str">
        <f t="shared" ca="1" si="1196"/>
        <v>LV</v>
      </c>
      <c r="BT958" s="32" t="str">
        <f t="shared" ref="BT958:BY958" si="1219">BT907</f>
        <v>from 10 to 20%</v>
      </c>
      <c r="BU958" s="32" t="str">
        <f t="shared" si="1219"/>
        <v>TSO</v>
      </c>
      <c r="BV958" s="32" t="str">
        <f t="shared" si="1219"/>
        <v>Storage</v>
      </c>
      <c r="BW958" s="32" t="str">
        <f t="shared" si="1219"/>
        <v>Gas pressure regulator storage withdrawal</v>
      </c>
      <c r="BX958" s="32" t="str">
        <f t="shared" si="1219"/>
        <v xml:space="preserve">  +5% less energy required</v>
      </c>
      <c r="BY958" s="32" t="str">
        <f t="shared" si="1219"/>
        <v>Gas pressure regulator storage withdrawal-  +5% less energy required</v>
      </c>
      <c r="BZ958" s="32">
        <f t="shared" si="1212"/>
        <v>6.7075594204561858E-4</v>
      </c>
      <c r="CA958" s="32">
        <f t="shared" si="1213"/>
        <v>-1.8797859769641104E-2</v>
      </c>
    </row>
    <row r="959" spans="69:79" x14ac:dyDescent="0.25">
      <c r="BQ959" s="32">
        <f t="shared" si="1194"/>
        <v>19</v>
      </c>
      <c r="BR959" s="32">
        <f t="shared" si="1195"/>
        <v>38</v>
      </c>
      <c r="BS959" s="32" t="str">
        <f t="shared" ca="1" si="1196"/>
        <v>LV</v>
      </c>
      <c r="BT959" s="32" t="str">
        <f t="shared" ref="BT959:BY959" si="1220">BT908</f>
        <v>from 10 to 20%</v>
      </c>
      <c r="BU959" s="32" t="str">
        <f t="shared" si="1220"/>
        <v>TSO</v>
      </c>
      <c r="BV959" s="32" t="str">
        <f t="shared" si="1220"/>
        <v>Storage</v>
      </c>
      <c r="BW959" s="32" t="str">
        <f t="shared" si="1220"/>
        <v>H2 losses by drying</v>
      </c>
      <c r="BX959" s="32" t="str">
        <f t="shared" si="1220"/>
        <v xml:space="preserve">  5% of H2</v>
      </c>
      <c r="BY959" s="32" t="str">
        <f t="shared" si="1220"/>
        <v>H2 losses by drying-  5% of H2</v>
      </c>
      <c r="BZ959" s="32">
        <f t="shared" si="1212"/>
        <v>3.4138743455497382E-2</v>
      </c>
      <c r="CA959" s="32">
        <f t="shared" si="1213"/>
        <v>1.706937172774869</v>
      </c>
    </row>
    <row r="960" spans="69:79" x14ac:dyDescent="0.25">
      <c r="BQ960" s="32">
        <f t="shared" si="1194"/>
        <v>19</v>
      </c>
      <c r="BR960" s="32">
        <f t="shared" si="1195"/>
        <v>39</v>
      </c>
      <c r="BS960" s="32" t="str">
        <f t="shared" ca="1" si="1196"/>
        <v>LV</v>
      </c>
      <c r="BT960" s="32" t="str">
        <f t="shared" ref="BT960:BY960" si="1221">BT909</f>
        <v>from 10 to 20%</v>
      </c>
      <c r="BU960" s="32" t="str">
        <f t="shared" si="1221"/>
        <v>TSO</v>
      </c>
      <c r="BV960" s="32" t="str">
        <f t="shared" si="1221"/>
        <v>Transmission</v>
      </c>
      <c r="BW960" s="32" t="str">
        <f t="shared" si="1221"/>
        <v>Gas pressure regulator &gt;40 to 16bar</v>
      </c>
      <c r="BX960" s="32" t="str">
        <f t="shared" si="1221"/>
        <v xml:space="preserve"> +5% less energy required</v>
      </c>
      <c r="BY960" s="32" t="str">
        <f t="shared" si="1221"/>
        <v>Gas pressure regulator &gt;40 to 16bar- +5% less energy required</v>
      </c>
      <c r="BZ960" s="32">
        <f t="shared" si="1212"/>
        <v>4.2010530430123004E-4</v>
      </c>
      <c r="CA960" s="32">
        <f t="shared" si="1213"/>
        <v>-1.1773403862294583E-2</v>
      </c>
    </row>
    <row r="961" spans="69:79" x14ac:dyDescent="0.25">
      <c r="BQ961" s="32">
        <f t="shared" si="1194"/>
        <v>19</v>
      </c>
      <c r="BR961" s="32">
        <f t="shared" si="1195"/>
        <v>40</v>
      </c>
      <c r="BS961" s="32" t="str">
        <f t="shared" ca="1" si="1196"/>
        <v>LV</v>
      </c>
      <c r="BT961" s="32" t="str">
        <f t="shared" ref="BT961:BY961" si="1222">BT910</f>
        <v>from 10 to 20%</v>
      </c>
      <c r="BU961" s="32" t="str">
        <f t="shared" si="1222"/>
        <v>DSO</v>
      </c>
      <c r="BV961" s="32" t="str">
        <f t="shared" si="1222"/>
        <v>Distribution</v>
      </c>
      <c r="BW961" s="32" t="str">
        <f t="shared" si="1222"/>
        <v>Gas pressure regulator</v>
      </c>
      <c r="BX961" s="32" t="str">
        <f t="shared" si="1222"/>
        <v>Exchange Gas pressure regulator - Investment</v>
      </c>
      <c r="BY961" s="32" t="str">
        <f t="shared" si="1222"/>
        <v>Gas pressure regulator-Exchange Gas pressure regulator - Investment</v>
      </c>
      <c r="BZ961" s="32">
        <f t="shared" si="1212"/>
        <v>0.41208014642717689</v>
      </c>
      <c r="CA961" s="32">
        <f t="shared" si="1213"/>
        <v>1.1559775101666494</v>
      </c>
    </row>
    <row r="962" spans="69:79" x14ac:dyDescent="0.25">
      <c r="BQ962" s="32">
        <f t="shared" si="1194"/>
        <v>19</v>
      </c>
      <c r="BR962" s="32">
        <f t="shared" si="1195"/>
        <v>41</v>
      </c>
      <c r="BS962" s="32" t="str">
        <f t="shared" ca="1" si="1196"/>
        <v>LV</v>
      </c>
      <c r="BT962" s="32" t="str">
        <f t="shared" ref="BT962:BY962" si="1223">BT911</f>
        <v>from 10 to 20%</v>
      </c>
      <c r="BU962" s="32" t="str">
        <f t="shared" si="1223"/>
        <v>DSO</v>
      </c>
      <c r="BV962" s="32" t="str">
        <f t="shared" si="1223"/>
        <v>Distribution</v>
      </c>
      <c r="BW962" s="32" t="str">
        <f t="shared" si="1223"/>
        <v>gas chromatographs (GC)</v>
      </c>
      <c r="BX962" s="32" t="str">
        <f t="shared" si="1223"/>
        <v>Additional PCS Analysers for calorific value reconstruction system</v>
      </c>
      <c r="BY962" s="32" t="str">
        <f t="shared" si="1223"/>
        <v>gas chromatographs (GC)-Additional PCS Analysers for calorific value reconstruction system</v>
      </c>
      <c r="BZ962" s="32">
        <f t="shared" si="1212"/>
        <v>8.3937133932057775E-2</v>
      </c>
      <c r="CA962" s="32">
        <f t="shared" si="1213"/>
        <v>1.3255732222950802</v>
      </c>
    </row>
    <row r="963" spans="69:79" x14ac:dyDescent="0.25">
      <c r="BQ963" s="32">
        <f t="shared" si="1194"/>
        <v>19</v>
      </c>
      <c r="BR963" s="32">
        <f t="shared" si="1195"/>
        <v>42</v>
      </c>
      <c r="BS963" s="32" t="str">
        <f t="shared" ca="1" si="1196"/>
        <v>LV</v>
      </c>
      <c r="BT963" s="32" t="str">
        <f t="shared" ref="BT963:BY963" si="1224">BT912</f>
        <v>from 10 to 20%</v>
      </c>
      <c r="BU963" s="32" t="str">
        <f t="shared" si="1224"/>
        <v>DSO</v>
      </c>
      <c r="BV963" s="32" t="str">
        <f t="shared" si="1224"/>
        <v>Distribution</v>
      </c>
      <c r="BW963" s="32" t="str">
        <f t="shared" si="1224"/>
        <v>Chemical industry (material use), glass</v>
      </c>
      <c r="BX963" s="32" t="str">
        <f t="shared" si="1224"/>
        <v>Membrane for deblending - Investment</v>
      </c>
      <c r="BY963" s="32" t="str">
        <f t="shared" si="1224"/>
        <v>Chemical industry (material use), glass-Membrane for deblending - Investment</v>
      </c>
      <c r="BZ963" s="32">
        <f t="shared" si="1212"/>
        <v>0</v>
      </c>
      <c r="CA963" s="32">
        <f t="shared" si="1213"/>
        <v>0</v>
      </c>
    </row>
    <row r="964" spans="69:79" x14ac:dyDescent="0.25">
      <c r="BQ964" s="32">
        <f t="shared" si="1194"/>
        <v>19</v>
      </c>
      <c r="BR964" s="32">
        <f t="shared" si="1195"/>
        <v>43</v>
      </c>
      <c r="BS964" s="32" t="str">
        <f t="shared" ca="1" si="1196"/>
        <v>LV</v>
      </c>
      <c r="BT964" s="32" t="str">
        <f t="shared" ref="BT964:BY964" si="1225">BT913</f>
        <v>from 10 to 20%</v>
      </c>
      <c r="BU964" s="32" t="str">
        <f t="shared" si="1225"/>
        <v>DSO</v>
      </c>
      <c r="BV964" s="32" t="str">
        <f t="shared" si="1225"/>
        <v>Distribution</v>
      </c>
      <c r="BW964" s="32" t="str">
        <f t="shared" si="1225"/>
        <v>Chemical industry (material use), glass</v>
      </c>
      <c r="BX964" s="32" t="str">
        <f t="shared" si="1225"/>
        <v>Membrane for deblending - H2. use</v>
      </c>
      <c r="BY964" s="32" t="str">
        <f t="shared" si="1225"/>
        <v>Chemical industry (material use), glass-Membrane for deblending - H2. use</v>
      </c>
      <c r="BZ964" s="32">
        <f t="shared" si="1212"/>
        <v>0</v>
      </c>
      <c r="CA964" s="32">
        <f t="shared" si="1213"/>
        <v>0</v>
      </c>
    </row>
    <row r="965" spans="69:79" x14ac:dyDescent="0.25">
      <c r="BQ965" s="32">
        <f t="shared" si="1194"/>
        <v>19</v>
      </c>
      <c r="BR965" s="32">
        <f t="shared" si="1195"/>
        <v>44</v>
      </c>
      <c r="BS965" s="32" t="str">
        <f t="shared" ca="1" si="1196"/>
        <v>LV</v>
      </c>
      <c r="BT965" s="32" t="str">
        <f t="shared" ref="BT965:BY965" si="1226">BT914</f>
        <v>from 10 to 20%</v>
      </c>
      <c r="BU965" s="32" t="str">
        <f t="shared" si="1226"/>
        <v>DSO</v>
      </c>
      <c r="BV965" s="32" t="str">
        <f t="shared" si="1226"/>
        <v>Distribution</v>
      </c>
      <c r="BW965" s="32" t="str">
        <f t="shared" si="1226"/>
        <v xml:space="preserve">Gas turbine for power generation (old stock) </v>
      </c>
      <c r="BX965" s="32" t="str">
        <f t="shared" si="1226"/>
        <v>Membrane for deblending - Investment</v>
      </c>
      <c r="BY965" s="32" t="str">
        <f t="shared" si="1226"/>
        <v>Gas turbine for power generation (old stock) -Membrane for deblending - Investment</v>
      </c>
      <c r="BZ965" s="32">
        <f t="shared" si="1212"/>
        <v>1.5170814679787805</v>
      </c>
      <c r="CA965" s="32">
        <f t="shared" si="1213"/>
        <v>1.4477731775635061</v>
      </c>
    </row>
    <row r="966" spans="69:79" x14ac:dyDescent="0.25">
      <c r="BQ966" s="32">
        <f t="shared" si="1194"/>
        <v>19</v>
      </c>
      <c r="BR966" s="32">
        <f t="shared" si="1195"/>
        <v>45</v>
      </c>
      <c r="BS966" s="32" t="str">
        <f t="shared" ca="1" si="1196"/>
        <v>LV</v>
      </c>
      <c r="BT966" s="32" t="str">
        <f t="shared" ref="BT966:BY966" si="1227">BT915</f>
        <v>from 10 to 20%</v>
      </c>
      <c r="BU966" s="32" t="str">
        <f t="shared" si="1227"/>
        <v>DSO</v>
      </c>
      <c r="BV966" s="32" t="str">
        <f t="shared" si="1227"/>
        <v>Distribution</v>
      </c>
      <c r="BW966" s="32" t="str">
        <f t="shared" si="1227"/>
        <v xml:space="preserve">Gas turbine for power generation (old stock) </v>
      </c>
      <c r="BX966" s="32" t="str">
        <f t="shared" si="1227"/>
        <v>Membrane for deblending - H2. use</v>
      </c>
      <c r="BY966" s="32" t="str">
        <f t="shared" si="1227"/>
        <v>Gas turbine for power generation (old stock) -Membrane for deblending - H2. use</v>
      </c>
      <c r="BZ966" s="32">
        <f t="shared" si="1212"/>
        <v>3.3280231519263408</v>
      </c>
      <c r="CA966" s="32">
        <f t="shared" si="1213"/>
        <v>3.6616391647111333</v>
      </c>
    </row>
    <row r="967" spans="69:79" x14ac:dyDescent="0.25">
      <c r="BQ967" s="32">
        <f t="shared" si="1194"/>
        <v>19</v>
      </c>
      <c r="BR967" s="32">
        <f t="shared" si="1195"/>
        <v>46</v>
      </c>
      <c r="BS967" s="32" t="str">
        <f t="shared" ca="1" si="1196"/>
        <v>LV</v>
      </c>
      <c r="BT967" s="32" t="str">
        <f t="shared" ref="BT967:BY967" si="1228">BT916</f>
        <v>from 10 to 20%</v>
      </c>
      <c r="BU967" s="32" t="str">
        <f t="shared" si="1228"/>
        <v>DSO</v>
      </c>
      <c r="BV967" s="32" t="str">
        <f t="shared" si="1228"/>
        <v>Distribution</v>
      </c>
      <c r="BW967" s="32" t="str">
        <f t="shared" si="1228"/>
        <v>Gas turbine for grid and storage</v>
      </c>
      <c r="BX967" s="32" t="str">
        <f t="shared" si="1228"/>
        <v>Membrane for deblending - Investment</v>
      </c>
      <c r="BY967" s="32" t="str">
        <f t="shared" si="1228"/>
        <v>Gas turbine for grid and storage-Membrane for deblending - Investment</v>
      </c>
      <c r="BZ967" s="32">
        <f t="shared" si="1212"/>
        <v>0.14827045398275712</v>
      </c>
      <c r="CA967" s="32">
        <f t="shared" si="1213"/>
        <v>0.38499565312882167</v>
      </c>
    </row>
    <row r="968" spans="69:79" x14ac:dyDescent="0.25">
      <c r="BQ968" s="32">
        <f t="shared" si="1194"/>
        <v>19</v>
      </c>
      <c r="BR968" s="32">
        <f t="shared" si="1195"/>
        <v>47</v>
      </c>
      <c r="BS968" s="32" t="str">
        <f t="shared" ca="1" si="1196"/>
        <v>LV</v>
      </c>
      <c r="BT968" s="32" t="str">
        <f t="shared" ref="BT968:BY968" si="1229">BT917</f>
        <v>from 10 to 20%</v>
      </c>
      <c r="BU968" s="32" t="str">
        <f t="shared" si="1229"/>
        <v>DSO</v>
      </c>
      <c r="BV968" s="32" t="str">
        <f t="shared" si="1229"/>
        <v>Distribution</v>
      </c>
      <c r="BW968" s="32" t="str">
        <f t="shared" si="1229"/>
        <v>Gas turbine for grid and storage</v>
      </c>
      <c r="BX968" s="32" t="str">
        <f t="shared" si="1229"/>
        <v>Membrane for deblending - H2. use</v>
      </c>
      <c r="BY968" s="32" t="str">
        <f t="shared" si="1229"/>
        <v>Gas turbine for grid and storage-Membrane for deblending - H2. use</v>
      </c>
      <c r="BZ968" s="32">
        <f t="shared" si="1212"/>
        <v>0.12934900111978095</v>
      </c>
      <c r="CA968" s="32">
        <f t="shared" si="1213"/>
        <v>0.14231552690440449</v>
      </c>
    </row>
    <row r="969" spans="69:79" x14ac:dyDescent="0.25">
      <c r="BQ969" s="32">
        <f t="shared" si="1194"/>
        <v>19</v>
      </c>
      <c r="BR969" s="32">
        <f t="shared" si="1195"/>
        <v>48</v>
      </c>
      <c r="BS969" s="32" t="str">
        <f t="shared" ca="1" si="1196"/>
        <v>LV</v>
      </c>
      <c r="BT969" s="32" t="str">
        <f t="shared" ref="BT969:BY969" si="1230">BT918</f>
        <v>from 10 to 20%</v>
      </c>
      <c r="BU969" s="32" t="str">
        <f t="shared" si="1230"/>
        <v>DSO</v>
      </c>
      <c r="BV969" s="32" t="str">
        <f t="shared" si="1230"/>
        <v>Distribution</v>
      </c>
      <c r="BW969" s="32" t="str">
        <f t="shared" si="1230"/>
        <v>industrial high temperature application (&gt;500°C without glass)</v>
      </c>
      <c r="BX969" s="32" t="str">
        <f t="shared" si="1230"/>
        <v xml:space="preserve">Calorific value adjustment - LPG demand </v>
      </c>
      <c r="BY969" s="32" t="str">
        <f t="shared" si="1230"/>
        <v xml:space="preserve">industrial high temperature application (&gt;500°C without glass)-Calorific value adjustment - LPG demand </v>
      </c>
      <c r="BZ969" s="32">
        <f t="shared" si="1212"/>
        <v>0.38050493181911255</v>
      </c>
      <c r="CA969" s="32">
        <f t="shared" si="1213"/>
        <v>2.0055254003948448</v>
      </c>
    </row>
    <row r="970" spans="69:79" x14ac:dyDescent="0.25">
      <c r="BQ970" s="32">
        <f t="shared" si="1194"/>
        <v>19</v>
      </c>
      <c r="BR970" s="32">
        <f t="shared" si="1195"/>
        <v>49</v>
      </c>
      <c r="BS970" s="32" t="str">
        <f t="shared" ca="1" si="1196"/>
        <v>LV</v>
      </c>
      <c r="BT970" s="32" t="str">
        <f t="shared" ref="BT970:BY970" si="1231">BT919</f>
        <v>&gt;20%</v>
      </c>
      <c r="BU970" s="32" t="str">
        <f t="shared" si="1231"/>
        <v>DSO</v>
      </c>
      <c r="BV970" s="32" t="str">
        <f t="shared" si="1231"/>
        <v>End-use</v>
      </c>
      <c r="BW970" s="32" t="str">
        <f t="shared" si="1231"/>
        <v>boilers</v>
      </c>
      <c r="BX970" s="32" t="str">
        <f t="shared" si="1231"/>
        <v>new heating boilers - Investment</v>
      </c>
      <c r="BY970" s="32" t="str">
        <f t="shared" si="1231"/>
        <v>boilers-new heating boilers - Investment</v>
      </c>
      <c r="BZ970" s="32">
        <f t="shared" si="1212"/>
        <v>17.719488938407363</v>
      </c>
      <c r="CA970" s="32">
        <f t="shared" si="1213"/>
        <v>18.299307776795459</v>
      </c>
    </row>
    <row r="971" spans="69:79" x14ac:dyDescent="0.25">
      <c r="BQ971" s="32">
        <f t="shared" si="1194"/>
        <v>19</v>
      </c>
      <c r="BR971" s="32">
        <f t="shared" si="1195"/>
        <v>50</v>
      </c>
      <c r="BS971" s="32" t="str">
        <f t="shared" ca="1" si="1196"/>
        <v>LV</v>
      </c>
      <c r="BT971" s="32" t="str">
        <f t="shared" ref="BT971:BY971" si="1232">BT920</f>
        <v>&gt;20%</v>
      </c>
      <c r="BU971" s="32" t="str">
        <f t="shared" si="1232"/>
        <v>DSO</v>
      </c>
      <c r="BV971" s="32" t="str">
        <f t="shared" si="1232"/>
        <v>…</v>
      </c>
      <c r="BW971" s="32" t="str">
        <f t="shared" si="1232"/>
        <v>…</v>
      </c>
      <c r="BX971" s="32" t="str">
        <f t="shared" si="1232"/>
        <v>new heating boilers - Investment</v>
      </c>
      <c r="BY971" s="32" t="str">
        <f t="shared" si="1232"/>
        <v>…-new heating boilers - Investment</v>
      </c>
      <c r="BZ971" s="32">
        <f t="shared" si="1212"/>
        <v>0</v>
      </c>
      <c r="CA971" s="32">
        <f t="shared" si="1213"/>
        <v>0</v>
      </c>
    </row>
    <row r="972" spans="69:79" x14ac:dyDescent="0.25">
      <c r="BQ972" s="32">
        <f t="shared" si="1194"/>
        <v>19</v>
      </c>
      <c r="BR972" s="32">
        <f t="shared" si="1195"/>
        <v>51</v>
      </c>
      <c r="BS972" s="32" t="str">
        <f t="shared" ca="1" si="1196"/>
        <v>LV</v>
      </c>
      <c r="BT972" s="32" t="str">
        <f t="shared" ref="BT972:BY972" si="1233">BT921</f>
        <v>&gt;20%</v>
      </c>
      <c r="BU972" s="32" t="str">
        <f t="shared" si="1233"/>
        <v>DSO</v>
      </c>
      <c r="BV972" s="32" t="str">
        <f t="shared" si="1233"/>
        <v>…</v>
      </c>
      <c r="BW972" s="32" t="str">
        <f t="shared" si="1233"/>
        <v>…</v>
      </c>
      <c r="BX972" s="32" t="str">
        <f t="shared" si="1233"/>
        <v>new heating boilers - Investment</v>
      </c>
      <c r="BY972" s="32" t="str">
        <f t="shared" si="1233"/>
        <v>…-new heating boilers - Investment</v>
      </c>
      <c r="BZ972" s="32">
        <f t="shared" si="1212"/>
        <v>0</v>
      </c>
      <c r="CA972" s="32">
        <f t="shared" si="1213"/>
        <v>0</v>
      </c>
    </row>
    <row r="973" spans="69:79" x14ac:dyDescent="0.25">
      <c r="BQ973" s="32">
        <f t="shared" si="1194"/>
        <v>20</v>
      </c>
      <c r="BR973" s="32">
        <f t="shared" si="1195"/>
        <v>1</v>
      </c>
      <c r="BS973" s="32" t="str">
        <f t="shared" ca="1" si="1196"/>
        <v>MT</v>
      </c>
      <c r="BT973" s="32" t="str">
        <f t="shared" ref="BT973:BY973" si="1234">BT922</f>
        <v>&lt;5%</v>
      </c>
      <c r="BU973" s="32" t="str">
        <f t="shared" si="1234"/>
        <v>TSO</v>
      </c>
      <c r="BV973" s="32" t="str">
        <f t="shared" si="1234"/>
        <v>Storage</v>
      </c>
      <c r="BW973" s="32" t="str">
        <f t="shared" si="1234"/>
        <v>Porous storage</v>
      </c>
      <c r="BX973" s="32" t="str">
        <f t="shared" si="1234"/>
        <v>Desulfurization and Drying - Investment</v>
      </c>
      <c r="BY973" s="32" t="str">
        <f t="shared" si="1234"/>
        <v>Porous storage-Desulfurization and Drying - Investment</v>
      </c>
      <c r="BZ973" s="32">
        <f t="shared" si="1212"/>
        <v>0</v>
      </c>
      <c r="CA973" s="32">
        <f t="shared" si="1213"/>
        <v>0</v>
      </c>
    </row>
    <row r="974" spans="69:79" x14ac:dyDescent="0.25">
      <c r="BQ974" s="32">
        <f t="shared" si="1194"/>
        <v>20</v>
      </c>
      <c r="BR974" s="32">
        <f t="shared" si="1195"/>
        <v>2</v>
      </c>
      <c r="BS974" s="32" t="str">
        <f t="shared" ca="1" si="1196"/>
        <v>MT</v>
      </c>
      <c r="BT974" s="32" t="str">
        <f t="shared" ref="BT974:BY974" si="1235">BT923</f>
        <v>&lt;5%</v>
      </c>
      <c r="BU974" s="32" t="str">
        <f t="shared" si="1235"/>
        <v>TSO</v>
      </c>
      <c r="BV974" s="32" t="str">
        <f t="shared" si="1235"/>
        <v>Industrie</v>
      </c>
      <c r="BW974" s="32" t="str">
        <f t="shared" si="1235"/>
        <v>50% Chemical industry (material use), glass</v>
      </c>
      <c r="BX974" s="32" t="str">
        <f t="shared" si="1235"/>
        <v>Membrane for deblending - Investment</v>
      </c>
      <c r="BY974" s="32" t="str">
        <f t="shared" si="1235"/>
        <v>50% Chemical industry (material use), glass-Membrane for deblending - Investment</v>
      </c>
      <c r="BZ974" s="32">
        <f t="shared" si="1212"/>
        <v>0</v>
      </c>
      <c r="CA974" s="32">
        <f t="shared" si="1213"/>
        <v>0</v>
      </c>
    </row>
    <row r="975" spans="69:79" x14ac:dyDescent="0.25">
      <c r="BQ975" s="32">
        <f t="shared" si="1194"/>
        <v>20</v>
      </c>
      <c r="BR975" s="32">
        <f t="shared" si="1195"/>
        <v>3</v>
      </c>
      <c r="BS975" s="32" t="str">
        <f t="shared" ca="1" si="1196"/>
        <v>MT</v>
      </c>
      <c r="BT975" s="32" t="str">
        <f t="shared" ref="BT975:BY975" si="1236">BT924</f>
        <v>&lt;5%</v>
      </c>
      <c r="BU975" s="32" t="str">
        <f t="shared" si="1236"/>
        <v>TSO</v>
      </c>
      <c r="BV975" s="32" t="str">
        <f t="shared" si="1236"/>
        <v>Industrie</v>
      </c>
      <c r="BW975" s="32" t="str">
        <f t="shared" si="1236"/>
        <v>50% Chemical industry (material use), glass</v>
      </c>
      <c r="BX975" s="32" t="str">
        <f t="shared" si="1236"/>
        <v>Membrane for deblending - electr. demand</v>
      </c>
      <c r="BY975" s="32" t="str">
        <f t="shared" si="1236"/>
        <v>50% Chemical industry (material use), glass-Membrane for deblending - electr. demand</v>
      </c>
      <c r="BZ975" s="32">
        <f t="shared" si="1212"/>
        <v>0</v>
      </c>
      <c r="CA975" s="32">
        <f t="shared" si="1213"/>
        <v>0</v>
      </c>
    </row>
    <row r="976" spans="69:79" x14ac:dyDescent="0.25">
      <c r="BQ976" s="32">
        <f t="shared" si="1194"/>
        <v>20</v>
      </c>
      <c r="BR976" s="32">
        <f t="shared" si="1195"/>
        <v>4</v>
      </c>
      <c r="BS976" s="32" t="str">
        <f t="shared" ca="1" si="1196"/>
        <v>MT</v>
      </c>
      <c r="BT976" s="32" t="str">
        <f t="shared" ref="BT976:BY976" si="1237">BT925</f>
        <v>&lt;5%</v>
      </c>
      <c r="BU976" s="32" t="str">
        <f t="shared" si="1237"/>
        <v>TSO</v>
      </c>
      <c r="BV976" s="32" t="str">
        <f t="shared" si="1237"/>
        <v>Industrie</v>
      </c>
      <c r="BW976" s="32" t="str">
        <f t="shared" si="1237"/>
        <v>50% Chemical industry (material use), glass</v>
      </c>
      <c r="BX976" s="32" t="str">
        <f t="shared" si="1237"/>
        <v>Membrane for deblending - H2. use</v>
      </c>
      <c r="BY976" s="32" t="str">
        <f t="shared" si="1237"/>
        <v>50% Chemical industry (material use), glass-Membrane for deblending - H2. use</v>
      </c>
      <c r="BZ976" s="32">
        <f t="shared" si="1212"/>
        <v>0</v>
      </c>
      <c r="CA976" s="32">
        <f t="shared" si="1213"/>
        <v>0</v>
      </c>
    </row>
    <row r="977" spans="69:79" x14ac:dyDescent="0.25">
      <c r="BQ977" s="32">
        <f t="shared" si="1194"/>
        <v>20</v>
      </c>
      <c r="BR977" s="32">
        <f t="shared" si="1195"/>
        <v>5</v>
      </c>
      <c r="BS977" s="32" t="str">
        <f t="shared" ca="1" si="1196"/>
        <v>MT</v>
      </c>
      <c r="BT977" s="32" t="str">
        <f t="shared" ref="BT977:BY977" si="1238">BT926</f>
        <v>&lt;5%</v>
      </c>
      <c r="BU977" s="32" t="str">
        <f t="shared" si="1238"/>
        <v>DSO</v>
      </c>
      <c r="BV977" s="32" t="str">
        <f t="shared" si="1238"/>
        <v>Industrie</v>
      </c>
      <c r="BW977" s="32" t="str">
        <f t="shared" si="1238"/>
        <v>50% Chemical industry (material use), glass</v>
      </c>
      <c r="BX977" s="32" t="str">
        <f t="shared" si="1238"/>
        <v>Membrane for deblending - Investment</v>
      </c>
      <c r="BY977" s="32" t="str">
        <f t="shared" si="1238"/>
        <v>50% Chemical industry (material use), glass-Membrane for deblending - Investment</v>
      </c>
      <c r="BZ977" s="32">
        <f t="shared" si="1212"/>
        <v>0</v>
      </c>
      <c r="CA977" s="32">
        <f t="shared" si="1213"/>
        <v>0</v>
      </c>
    </row>
    <row r="978" spans="69:79" x14ac:dyDescent="0.25">
      <c r="BQ978" s="32">
        <f t="shared" si="1194"/>
        <v>20</v>
      </c>
      <c r="BR978" s="32">
        <f t="shared" si="1195"/>
        <v>6</v>
      </c>
      <c r="BS978" s="32" t="str">
        <f t="shared" ca="1" si="1196"/>
        <v>MT</v>
      </c>
      <c r="BT978" s="32" t="str">
        <f t="shared" ref="BT978:BY978" si="1239">BT927</f>
        <v>&lt;5%</v>
      </c>
      <c r="BU978" s="32" t="str">
        <f t="shared" si="1239"/>
        <v>DSO</v>
      </c>
      <c r="BV978" s="32" t="str">
        <f t="shared" si="1239"/>
        <v>Industrie</v>
      </c>
      <c r="BW978" s="32" t="str">
        <f t="shared" si="1239"/>
        <v>50% Chemical industry (material use), glass</v>
      </c>
      <c r="BX978" s="32" t="str">
        <f t="shared" si="1239"/>
        <v>Membrane for deblending - electr. demand</v>
      </c>
      <c r="BY978" s="32" t="str">
        <f t="shared" si="1239"/>
        <v>50% Chemical industry (material use), glass-Membrane for deblending - electr. demand</v>
      </c>
      <c r="BZ978" s="32">
        <f t="shared" si="1212"/>
        <v>0</v>
      </c>
      <c r="CA978" s="32">
        <f t="shared" si="1213"/>
        <v>0</v>
      </c>
    </row>
    <row r="979" spans="69:79" x14ac:dyDescent="0.25">
      <c r="BQ979" s="32">
        <f t="shared" si="1194"/>
        <v>20</v>
      </c>
      <c r="BR979" s="32">
        <f t="shared" si="1195"/>
        <v>7</v>
      </c>
      <c r="BS979" s="32" t="str">
        <f t="shared" ca="1" si="1196"/>
        <v>MT</v>
      </c>
      <c r="BT979" s="32" t="str">
        <f t="shared" ref="BT979:BY979" si="1240">BT928</f>
        <v>&lt;5%</v>
      </c>
      <c r="BU979" s="32" t="str">
        <f t="shared" si="1240"/>
        <v>DSO</v>
      </c>
      <c r="BV979" s="32" t="str">
        <f t="shared" si="1240"/>
        <v>Industrie</v>
      </c>
      <c r="BW979" s="32" t="str">
        <f t="shared" si="1240"/>
        <v>50% Chemical industry (material use), glass</v>
      </c>
      <c r="BX979" s="32" t="str">
        <f t="shared" si="1240"/>
        <v>Membrane for deblending - H2. use</v>
      </c>
      <c r="BY979" s="32" t="str">
        <f t="shared" si="1240"/>
        <v>50% Chemical industry (material use), glass-Membrane for deblending - H2. use</v>
      </c>
      <c r="BZ979" s="32">
        <f t="shared" si="1212"/>
        <v>0</v>
      </c>
      <c r="CA979" s="32">
        <f t="shared" si="1213"/>
        <v>0</v>
      </c>
    </row>
    <row r="980" spans="69:79" x14ac:dyDescent="0.25">
      <c r="BQ980" s="32">
        <f t="shared" si="1194"/>
        <v>20</v>
      </c>
      <c r="BR980" s="32">
        <f t="shared" si="1195"/>
        <v>8</v>
      </c>
      <c r="BS980" s="32" t="str">
        <f t="shared" ca="1" si="1196"/>
        <v>MT</v>
      </c>
      <c r="BT980" s="32" t="str">
        <f t="shared" ref="BT980:BY980" si="1241">BT929</f>
        <v>from 5 to 10%</v>
      </c>
      <c r="BU980" s="32" t="str">
        <f t="shared" si="1241"/>
        <v>TSO</v>
      </c>
      <c r="BV980" s="32" t="str">
        <f t="shared" si="1241"/>
        <v>End-use</v>
      </c>
      <c r="BW980" s="32" t="str">
        <f t="shared" si="1241"/>
        <v xml:space="preserve">Gas turbine for power generation (old stock) </v>
      </c>
      <c r="BX980" s="32" t="str">
        <f t="shared" si="1241"/>
        <v>Membrane for deblending - Investment</v>
      </c>
      <c r="BY980" s="32" t="str">
        <f t="shared" si="1241"/>
        <v>Gas turbine for power generation (old stock) -Membrane for deblending - Investment</v>
      </c>
      <c r="BZ980" s="32">
        <f t="shared" si="1212"/>
        <v>0.24625</v>
      </c>
      <c r="CA980" s="32">
        <f t="shared" si="1213"/>
        <v>0.38125848493076292</v>
      </c>
    </row>
    <row r="981" spans="69:79" x14ac:dyDescent="0.25">
      <c r="BQ981" s="32">
        <f t="shared" si="1194"/>
        <v>20</v>
      </c>
      <c r="BR981" s="32">
        <f t="shared" si="1195"/>
        <v>9</v>
      </c>
      <c r="BS981" s="32" t="str">
        <f t="shared" ca="1" si="1196"/>
        <v>MT</v>
      </c>
      <c r="BT981" s="32" t="str">
        <f t="shared" ref="BT981:BY981" si="1242">BT930</f>
        <v>from 5 to 10%</v>
      </c>
      <c r="BU981" s="32" t="str">
        <f t="shared" si="1242"/>
        <v>TSO</v>
      </c>
      <c r="BV981" s="32" t="str">
        <f t="shared" si="1242"/>
        <v>End-use</v>
      </c>
      <c r="BW981" s="32" t="str">
        <f t="shared" si="1242"/>
        <v xml:space="preserve">Gas turbine for power generation (old stock) </v>
      </c>
      <c r="BX981" s="32" t="str">
        <f t="shared" si="1242"/>
        <v>Membrane for deblending - electr. demand</v>
      </c>
      <c r="BY981" s="32" t="str">
        <f t="shared" si="1242"/>
        <v>Gas turbine for power generation (old stock) -Membrane for deblending - electr. demand</v>
      </c>
      <c r="BZ981" s="32">
        <f t="shared" si="1212"/>
        <v>0.52404428219945809</v>
      </c>
      <c r="CA981" s="32">
        <f t="shared" si="1213"/>
        <v>0.51223443277709724</v>
      </c>
    </row>
    <row r="982" spans="69:79" x14ac:dyDescent="0.25">
      <c r="BQ982" s="32">
        <f t="shared" si="1194"/>
        <v>20</v>
      </c>
      <c r="BR982" s="32">
        <f t="shared" si="1195"/>
        <v>10</v>
      </c>
      <c r="BS982" s="32" t="str">
        <f t="shared" ca="1" si="1196"/>
        <v>MT</v>
      </c>
      <c r="BT982" s="32" t="str">
        <f t="shared" ref="BT982:BY982" si="1243">BT931</f>
        <v>from 5 to 10%</v>
      </c>
      <c r="BU982" s="32" t="str">
        <f t="shared" si="1243"/>
        <v>TSO</v>
      </c>
      <c r="BV982" s="32" t="str">
        <f t="shared" si="1243"/>
        <v>End-use</v>
      </c>
      <c r="BW982" s="32" t="str">
        <f t="shared" si="1243"/>
        <v xml:space="preserve">Gas turbine for power generation (old stock) </v>
      </c>
      <c r="BX982" s="32" t="str">
        <f t="shared" si="1243"/>
        <v>Membrane for deblending - H2. use</v>
      </c>
      <c r="BY982" s="32" t="str">
        <f t="shared" si="1243"/>
        <v>Gas turbine for power generation (old stock) -Membrane for deblending - H2. use</v>
      </c>
      <c r="BZ982" s="32">
        <f t="shared" si="1212"/>
        <v>0.52404428219945809</v>
      </c>
      <c r="CA982" s="32">
        <f t="shared" si="1213"/>
        <v>0.57657683860576081</v>
      </c>
    </row>
    <row r="983" spans="69:79" x14ac:dyDescent="0.25">
      <c r="BQ983" s="32">
        <f t="shared" si="1194"/>
        <v>20</v>
      </c>
      <c r="BR983" s="32">
        <f t="shared" si="1195"/>
        <v>11</v>
      </c>
      <c r="BS983" s="32" t="str">
        <f t="shared" ca="1" si="1196"/>
        <v>MT</v>
      </c>
      <c r="BT983" s="32" t="str">
        <f t="shared" ref="BT983:BY983" si="1244">BT932</f>
        <v>from 5 to 10%</v>
      </c>
      <c r="BU983" s="32" t="str">
        <f t="shared" si="1244"/>
        <v>TSO</v>
      </c>
      <c r="BV983" s="32" t="str">
        <f t="shared" si="1244"/>
        <v>Transmission</v>
      </c>
      <c r="BW983" s="32" t="str">
        <f t="shared" si="1244"/>
        <v>Gas turbine for gas grid  - inkl. transit</v>
      </c>
      <c r="BX983" s="32" t="str">
        <f t="shared" si="1244"/>
        <v>Membrane for deblending - Investment</v>
      </c>
      <c r="BY983" s="32" t="str">
        <f t="shared" si="1244"/>
        <v>Gas turbine for gas grid  - inkl. transit-Membrane for deblending - Investment</v>
      </c>
      <c r="BZ983" s="32">
        <f t="shared" si="1212"/>
        <v>0</v>
      </c>
      <c r="CA983" s="32">
        <f t="shared" si="1213"/>
        <v>0</v>
      </c>
    </row>
    <row r="984" spans="69:79" x14ac:dyDescent="0.25">
      <c r="BQ984" s="32">
        <f t="shared" si="1194"/>
        <v>20</v>
      </c>
      <c r="BR984" s="32">
        <f t="shared" si="1195"/>
        <v>12</v>
      </c>
      <c r="BS984" s="32" t="str">
        <f t="shared" ca="1" si="1196"/>
        <v>MT</v>
      </c>
      <c r="BT984" s="32" t="str">
        <f t="shared" ref="BT984:BY984" si="1245">BT933</f>
        <v>from 5 to 10%</v>
      </c>
      <c r="BU984" s="32" t="str">
        <f t="shared" si="1245"/>
        <v>TSO</v>
      </c>
      <c r="BV984" s="32" t="str">
        <f t="shared" si="1245"/>
        <v>Transmission</v>
      </c>
      <c r="BW984" s="32" t="str">
        <f t="shared" si="1245"/>
        <v>Gas turbine for gas grid  - inkl. transit</v>
      </c>
      <c r="BX984" s="32" t="str">
        <f t="shared" si="1245"/>
        <v>Membrane for deblending - electr. demand</v>
      </c>
      <c r="BY984" s="32" t="str">
        <f t="shared" si="1245"/>
        <v>Gas turbine for gas grid  - inkl. transit-Membrane for deblending - electr. demand</v>
      </c>
      <c r="BZ984" s="32">
        <f t="shared" si="1212"/>
        <v>0</v>
      </c>
      <c r="CA984" s="32">
        <f t="shared" si="1213"/>
        <v>0</v>
      </c>
    </row>
    <row r="985" spans="69:79" x14ac:dyDescent="0.25">
      <c r="BQ985" s="32">
        <f t="shared" si="1194"/>
        <v>20</v>
      </c>
      <c r="BR985" s="32">
        <f t="shared" si="1195"/>
        <v>13</v>
      </c>
      <c r="BS985" s="32" t="str">
        <f t="shared" ca="1" si="1196"/>
        <v>MT</v>
      </c>
      <c r="BT985" s="32" t="str">
        <f t="shared" ref="BT985:BY985" si="1246">BT934</f>
        <v>from 5 to 10%</v>
      </c>
      <c r="BU985" s="32" t="str">
        <f t="shared" si="1246"/>
        <v>TSO</v>
      </c>
      <c r="BV985" s="32" t="str">
        <f t="shared" si="1246"/>
        <v>Transmission</v>
      </c>
      <c r="BW985" s="32" t="str">
        <f t="shared" si="1246"/>
        <v>Gas turbine for gas grid  - inkl. transit</v>
      </c>
      <c r="BX985" s="32" t="str">
        <f t="shared" si="1246"/>
        <v>Membrane for deblending - H2. use</v>
      </c>
      <c r="BY985" s="32" t="str">
        <f t="shared" si="1246"/>
        <v>Gas turbine for gas grid  - inkl. transit-Membrane for deblending - H2. use</v>
      </c>
      <c r="BZ985" s="32">
        <f t="shared" si="1212"/>
        <v>0</v>
      </c>
      <c r="CA985" s="32">
        <f t="shared" si="1213"/>
        <v>0</v>
      </c>
    </row>
    <row r="986" spans="69:79" x14ac:dyDescent="0.25">
      <c r="BQ986" s="32">
        <f t="shared" si="1194"/>
        <v>20</v>
      </c>
      <c r="BR986" s="32">
        <f t="shared" si="1195"/>
        <v>14</v>
      </c>
      <c r="BS986" s="32" t="str">
        <f t="shared" ca="1" si="1196"/>
        <v>MT</v>
      </c>
      <c r="BT986" s="32" t="str">
        <f t="shared" ref="BT986:BY986" si="1247">BT935</f>
        <v>from 5 to 10%</v>
      </c>
      <c r="BU986" s="32" t="str">
        <f t="shared" si="1247"/>
        <v>TSO</v>
      </c>
      <c r="BV986" s="32" t="str">
        <f t="shared" si="1247"/>
        <v>Storage</v>
      </c>
      <c r="BW986" s="32" t="str">
        <f t="shared" si="1247"/>
        <v>Gas turbine for storage (cavern + porous)</v>
      </c>
      <c r="BX986" s="32" t="str">
        <f t="shared" si="1247"/>
        <v>Membrane for deblending - Investment</v>
      </c>
      <c r="BY986" s="32" t="str">
        <f t="shared" si="1247"/>
        <v>Gas turbine for storage (cavern + porous)-Membrane for deblending - Investment</v>
      </c>
      <c r="BZ986" s="32">
        <f t="shared" si="1212"/>
        <v>0</v>
      </c>
      <c r="CA986" s="32">
        <f t="shared" si="1213"/>
        <v>0</v>
      </c>
    </row>
    <row r="987" spans="69:79" x14ac:dyDescent="0.25">
      <c r="BQ987" s="32">
        <f t="shared" si="1194"/>
        <v>20</v>
      </c>
      <c r="BR987" s="32">
        <f t="shared" si="1195"/>
        <v>15</v>
      </c>
      <c r="BS987" s="32" t="str">
        <f t="shared" ca="1" si="1196"/>
        <v>MT</v>
      </c>
      <c r="BT987" s="32" t="str">
        <f t="shared" ref="BT987:BY987" si="1248">BT936</f>
        <v>from 5 to 10%</v>
      </c>
      <c r="BU987" s="32" t="str">
        <f t="shared" si="1248"/>
        <v>TSO</v>
      </c>
      <c r="BV987" s="32" t="str">
        <f t="shared" si="1248"/>
        <v>Storage</v>
      </c>
      <c r="BW987" s="32" t="str">
        <f t="shared" si="1248"/>
        <v>Gas turbine for storage (cavern + porous)</v>
      </c>
      <c r="BX987" s="32" t="str">
        <f t="shared" si="1248"/>
        <v>Membrane for deblending - electr. demand</v>
      </c>
      <c r="BY987" s="32" t="str">
        <f t="shared" si="1248"/>
        <v>Gas turbine for storage (cavern + porous)-Membrane for deblending - electr. demand</v>
      </c>
      <c r="BZ987" s="32">
        <f t="shared" si="1212"/>
        <v>0</v>
      </c>
      <c r="CA987" s="32">
        <f t="shared" si="1213"/>
        <v>0</v>
      </c>
    </row>
    <row r="988" spans="69:79" x14ac:dyDescent="0.25">
      <c r="BQ988" s="32">
        <f t="shared" si="1194"/>
        <v>20</v>
      </c>
      <c r="BR988" s="32">
        <f t="shared" si="1195"/>
        <v>16</v>
      </c>
      <c r="BS988" s="32" t="str">
        <f t="shared" ca="1" si="1196"/>
        <v>MT</v>
      </c>
      <c r="BT988" s="32" t="str">
        <f t="shared" ref="BT988:BY988" si="1249">BT937</f>
        <v>from 5 to 10%</v>
      </c>
      <c r="BU988" s="32" t="str">
        <f t="shared" si="1249"/>
        <v>TSO</v>
      </c>
      <c r="BV988" s="32" t="str">
        <f t="shared" si="1249"/>
        <v>Storage</v>
      </c>
      <c r="BW988" s="32" t="str">
        <f t="shared" si="1249"/>
        <v>Gas turbine for storage (cavern + porous)</v>
      </c>
      <c r="BX988" s="32" t="str">
        <f t="shared" si="1249"/>
        <v>Membrane for deblending - H2. use</v>
      </c>
      <c r="BY988" s="32" t="str">
        <f t="shared" si="1249"/>
        <v>Gas turbine for storage (cavern + porous)-Membrane for deblending - H2. use</v>
      </c>
      <c r="BZ988" s="32">
        <f t="shared" si="1212"/>
        <v>0</v>
      </c>
      <c r="CA988" s="32">
        <f t="shared" si="1213"/>
        <v>0</v>
      </c>
    </row>
    <row r="989" spans="69:79" x14ac:dyDescent="0.25">
      <c r="BQ989" s="32">
        <f t="shared" si="1194"/>
        <v>20</v>
      </c>
      <c r="BR989" s="32">
        <f t="shared" si="1195"/>
        <v>17</v>
      </c>
      <c r="BS989" s="32" t="str">
        <f t="shared" ca="1" si="1196"/>
        <v>MT</v>
      </c>
      <c r="BT989" s="32" t="str">
        <f t="shared" ref="BT989:BY989" si="1250">BT938</f>
        <v>from 5 to 10%</v>
      </c>
      <c r="BU989" s="32" t="str">
        <f t="shared" si="1250"/>
        <v>TSO</v>
      </c>
      <c r="BV989" s="32" t="str">
        <f t="shared" si="1250"/>
        <v>Industrie</v>
      </c>
      <c r="BW989" s="32" t="str">
        <f t="shared" si="1250"/>
        <v>50% industrial high temperature application (&gt;500°C without glass)</v>
      </c>
      <c r="BX989" s="32" t="str">
        <f t="shared" si="1250"/>
        <v>Calorific value adjustment - Investment</v>
      </c>
      <c r="BY989" s="32" t="str">
        <f t="shared" si="1250"/>
        <v>50% industrial high temperature application (&gt;500°C without glass)-Calorific value adjustment - Investment</v>
      </c>
      <c r="BZ989" s="32">
        <f t="shared" si="1212"/>
        <v>3.6414120766631509E-4</v>
      </c>
      <c r="CA989" s="32">
        <f t="shared" si="1213"/>
        <v>1.9789208952855544E-3</v>
      </c>
    </row>
    <row r="990" spans="69:79" x14ac:dyDescent="0.25">
      <c r="BQ990" s="32">
        <f t="shared" si="1194"/>
        <v>20</v>
      </c>
      <c r="BR990" s="32">
        <f t="shared" si="1195"/>
        <v>18</v>
      </c>
      <c r="BS990" s="32" t="str">
        <f t="shared" ca="1" si="1196"/>
        <v>MT</v>
      </c>
      <c r="BT990" s="32" t="str">
        <f t="shared" ref="BT990:BY990" si="1251">BT939</f>
        <v>from 5 to 10%</v>
      </c>
      <c r="BU990" s="32" t="str">
        <f t="shared" si="1251"/>
        <v>TSO</v>
      </c>
      <c r="BV990" s="32" t="str">
        <f t="shared" si="1251"/>
        <v>Industrie</v>
      </c>
      <c r="BW990" s="32" t="str">
        <f t="shared" si="1251"/>
        <v>50% industrial high temperature application (&gt;500°C without glass)</v>
      </c>
      <c r="BX990" s="32" t="str">
        <f t="shared" si="1251"/>
        <v xml:space="preserve">Calorific value adjustment - LPG demand </v>
      </c>
      <c r="BY990" s="32" t="str">
        <f t="shared" si="1251"/>
        <v xml:space="preserve">50% industrial high temperature application (&gt;500°C without glass)-Calorific value adjustment - LPG demand </v>
      </c>
      <c r="BZ990" s="32">
        <f t="shared" si="1212"/>
        <v>3.1898769791569204E-3</v>
      </c>
      <c r="CA990" s="32">
        <f t="shared" si="1213"/>
        <v>1.6812868299103199E-2</v>
      </c>
    </row>
    <row r="991" spans="69:79" x14ac:dyDescent="0.25">
      <c r="BQ991" s="32">
        <f t="shared" si="1194"/>
        <v>20</v>
      </c>
      <c r="BR991" s="32">
        <f t="shared" si="1195"/>
        <v>19</v>
      </c>
      <c r="BS991" s="32" t="str">
        <f t="shared" ca="1" si="1196"/>
        <v>MT</v>
      </c>
      <c r="BT991" s="32" t="str">
        <f t="shared" ref="BT991:BY991" si="1252">BT940</f>
        <v>from 5 to 10%</v>
      </c>
      <c r="BU991" s="32" t="str">
        <f t="shared" si="1252"/>
        <v>TSO</v>
      </c>
      <c r="BV991" s="32" t="str">
        <f t="shared" si="1252"/>
        <v>Transmission</v>
      </c>
      <c r="BW991" s="32" t="str">
        <f t="shared" si="1252"/>
        <v>Instalation of higher gas turbine capacities for compressors - inkl. transit and storage</v>
      </c>
      <c r="BX991" s="32" t="str">
        <f t="shared" si="1252"/>
        <v>Investment +30% of excisting capacity</v>
      </c>
      <c r="BY991" s="32" t="str">
        <f t="shared" si="1252"/>
        <v>Instalation of higher gas turbine capacities for compressors - inkl. transit and storage-Investment +30% of excisting capacity</v>
      </c>
      <c r="BZ991" s="32">
        <f t="shared" si="1212"/>
        <v>0</v>
      </c>
      <c r="CA991" s="32">
        <f t="shared" si="1213"/>
        <v>0</v>
      </c>
    </row>
    <row r="992" spans="69:79" x14ac:dyDescent="0.25">
      <c r="BQ992" s="32">
        <f t="shared" si="1194"/>
        <v>20</v>
      </c>
      <c r="BR992" s="32">
        <f t="shared" si="1195"/>
        <v>20</v>
      </c>
      <c r="BS992" s="32" t="str">
        <f t="shared" ca="1" si="1196"/>
        <v>MT</v>
      </c>
      <c r="BT992" s="32" t="str">
        <f t="shared" ref="BT992:BY992" si="1253">BT941</f>
        <v>from 5 to 10%</v>
      </c>
      <c r="BU992" s="32" t="str">
        <f t="shared" si="1253"/>
        <v>TSO</v>
      </c>
      <c r="BV992" s="32" t="str">
        <f t="shared" si="1253"/>
        <v>Transmission</v>
      </c>
      <c r="BW992" s="32" t="str">
        <f t="shared" si="1253"/>
        <v>Instalation of higher gas turbine capacities for compressors - inkl. transit and storage</v>
      </c>
      <c r="BX992" s="32" t="str">
        <f t="shared" si="1253"/>
        <v>Gas demand +30% of excisting transport losses</v>
      </c>
      <c r="BY992" s="32" t="str">
        <f t="shared" si="1253"/>
        <v>Instalation of higher gas turbine capacities for compressors - inkl. transit and storage-Gas demand +30% of excisting transport losses</v>
      </c>
      <c r="BZ992" s="32">
        <f t="shared" si="1212"/>
        <v>0</v>
      </c>
      <c r="CA992" s="32">
        <f t="shared" si="1213"/>
        <v>0</v>
      </c>
    </row>
    <row r="993" spans="69:79" x14ac:dyDescent="0.25">
      <c r="BQ993" s="32">
        <f t="shared" si="1194"/>
        <v>20</v>
      </c>
      <c r="BR993" s="32">
        <f t="shared" si="1195"/>
        <v>21</v>
      </c>
      <c r="BS993" s="32" t="str">
        <f t="shared" ca="1" si="1196"/>
        <v>MT</v>
      </c>
      <c r="BT993" s="32" t="str">
        <f t="shared" ref="BT993:BY993" si="1254">BT942</f>
        <v>from 5 to 10%</v>
      </c>
      <c r="BU993" s="32" t="str">
        <f t="shared" si="1254"/>
        <v>TSO</v>
      </c>
      <c r="BV993" s="32" t="str">
        <f t="shared" si="1254"/>
        <v>Storage</v>
      </c>
      <c r="BW993" s="32" t="str">
        <f t="shared" si="1254"/>
        <v>Gas pressure regulator storage withdrawal</v>
      </c>
      <c r="BX993" s="32" t="str">
        <f t="shared" si="1254"/>
        <v xml:space="preserve">  +3% less energy required</v>
      </c>
      <c r="BY993" s="32" t="str">
        <f t="shared" si="1254"/>
        <v>Gas pressure regulator storage withdrawal-  +3% less energy required</v>
      </c>
      <c r="BZ993" s="32">
        <f t="shared" si="1212"/>
        <v>0</v>
      </c>
      <c r="CA993" s="32">
        <f t="shared" si="1213"/>
        <v>0</v>
      </c>
    </row>
    <row r="994" spans="69:79" x14ac:dyDescent="0.25">
      <c r="BQ994" s="32">
        <f t="shared" si="1194"/>
        <v>20</v>
      </c>
      <c r="BR994" s="32">
        <f t="shared" si="1195"/>
        <v>22</v>
      </c>
      <c r="BS994" s="32" t="str">
        <f t="shared" ca="1" si="1196"/>
        <v>MT</v>
      </c>
      <c r="BT994" s="32" t="str">
        <f t="shared" ref="BT994:BY994" si="1255">BT943</f>
        <v>from 5 to 10%</v>
      </c>
      <c r="BU994" s="32" t="str">
        <f t="shared" si="1255"/>
        <v>TSO</v>
      </c>
      <c r="BV994" s="32" t="str">
        <f t="shared" si="1255"/>
        <v>Storage</v>
      </c>
      <c r="BW994" s="32" t="str">
        <f t="shared" si="1255"/>
        <v>H2 losses by drying</v>
      </c>
      <c r="BX994" s="32" t="str">
        <f t="shared" si="1255"/>
        <v xml:space="preserve">  5% of H2</v>
      </c>
      <c r="BY994" s="32" t="str">
        <f t="shared" si="1255"/>
        <v>H2 losses by drying-  5% of H2</v>
      </c>
      <c r="BZ994" s="32">
        <f t="shared" si="1212"/>
        <v>0</v>
      </c>
      <c r="CA994" s="32">
        <f t="shared" si="1213"/>
        <v>0</v>
      </c>
    </row>
    <row r="995" spans="69:79" x14ac:dyDescent="0.25">
      <c r="BQ995" s="32">
        <f t="shared" si="1194"/>
        <v>20</v>
      </c>
      <c r="BR995" s="32">
        <f t="shared" si="1195"/>
        <v>23</v>
      </c>
      <c r="BS995" s="32" t="str">
        <f t="shared" ca="1" si="1196"/>
        <v>MT</v>
      </c>
      <c r="BT995" s="32" t="str">
        <f t="shared" ref="BT995:BY995" si="1256">BT944</f>
        <v>from 5 to 10%</v>
      </c>
      <c r="BU995" s="32" t="str">
        <f t="shared" si="1256"/>
        <v>TSO</v>
      </c>
      <c r="BV995" s="32" t="str">
        <f t="shared" si="1256"/>
        <v>Transmission</v>
      </c>
      <c r="BW995" s="32" t="str">
        <f t="shared" si="1256"/>
        <v>Gas pressure regulator &gt;40 to 16bar</v>
      </c>
      <c r="BX995" s="32" t="str">
        <f t="shared" si="1256"/>
        <v xml:space="preserve">  +3% less energy required</v>
      </c>
      <c r="BY995" s="32" t="str">
        <f t="shared" si="1256"/>
        <v>Gas pressure regulator &gt;40 to 16bar-  +3% less energy required</v>
      </c>
      <c r="BZ995" s="32">
        <f t="shared" si="1212"/>
        <v>1.7349383740415886E-4</v>
      </c>
      <c r="CA995" s="32">
        <f t="shared" si="1213"/>
        <v>-4.8621452632595374E-3</v>
      </c>
    </row>
    <row r="996" spans="69:79" x14ac:dyDescent="0.25">
      <c r="BQ996" s="32">
        <f t="shared" si="1194"/>
        <v>20</v>
      </c>
      <c r="BR996" s="32">
        <f t="shared" si="1195"/>
        <v>24</v>
      </c>
      <c r="BS996" s="32" t="str">
        <f t="shared" ca="1" si="1196"/>
        <v>MT</v>
      </c>
      <c r="BT996" s="32" t="str">
        <f t="shared" ref="BT996:BY996" si="1257">BT945</f>
        <v>from 5 to 10%</v>
      </c>
      <c r="BU996" s="32" t="str">
        <f t="shared" si="1257"/>
        <v>DSO</v>
      </c>
      <c r="BV996" s="32" t="str">
        <f t="shared" si="1257"/>
        <v>Industrie</v>
      </c>
      <c r="BW996" s="32" t="str">
        <f t="shared" si="1257"/>
        <v>50% industrial high temperature application (&gt;500°C without glass)</v>
      </c>
      <c r="BX996" s="32" t="str">
        <f t="shared" si="1257"/>
        <v>Calorific value adjustment - Investment</v>
      </c>
      <c r="BY996" s="32" t="str">
        <f t="shared" si="1257"/>
        <v>50% industrial high temperature application (&gt;500°C without glass)-Calorific value adjustment - Investment</v>
      </c>
      <c r="BZ996" s="32">
        <f t="shared" si="1212"/>
        <v>3.6414120766631509E-4</v>
      </c>
      <c r="CA996" s="32">
        <f t="shared" si="1213"/>
        <v>1.9789208952855544E-3</v>
      </c>
    </row>
    <row r="997" spans="69:79" x14ac:dyDescent="0.25">
      <c r="BQ997" s="32">
        <f t="shared" si="1194"/>
        <v>20</v>
      </c>
      <c r="BR997" s="32">
        <f t="shared" si="1195"/>
        <v>25</v>
      </c>
      <c r="BS997" s="32" t="str">
        <f t="shared" ca="1" si="1196"/>
        <v>MT</v>
      </c>
      <c r="BT997" s="32" t="str">
        <f t="shared" ref="BT997:BY997" si="1258">BT946</f>
        <v>from 5 to 10%</v>
      </c>
      <c r="BU997" s="32" t="str">
        <f t="shared" si="1258"/>
        <v>DSO</v>
      </c>
      <c r="BV997" s="32" t="str">
        <f t="shared" si="1258"/>
        <v>Industrie</v>
      </c>
      <c r="BW997" s="32" t="str">
        <f t="shared" si="1258"/>
        <v>50% industrial high temperature application (&gt;500°C without glass)</v>
      </c>
      <c r="BX997" s="32" t="str">
        <f t="shared" si="1258"/>
        <v xml:space="preserve">Calorific value adjustment - LPG demand </v>
      </c>
      <c r="BY997" s="32" t="str">
        <f t="shared" si="1258"/>
        <v xml:space="preserve">50% industrial high temperature application (&gt;500°C without glass)-Calorific value adjustment - LPG demand </v>
      </c>
      <c r="BZ997" s="32">
        <f t="shared" si="1212"/>
        <v>3.1898769791569204E-3</v>
      </c>
      <c r="CA997" s="32">
        <f t="shared" si="1213"/>
        <v>1.6812868299103199E-2</v>
      </c>
    </row>
    <row r="998" spans="69:79" x14ac:dyDescent="0.25">
      <c r="BQ998" s="32">
        <f t="shared" si="1194"/>
        <v>20</v>
      </c>
      <c r="BR998" s="32">
        <f t="shared" si="1195"/>
        <v>26</v>
      </c>
      <c r="BS998" s="32" t="str">
        <f t="shared" ca="1" si="1196"/>
        <v>MT</v>
      </c>
      <c r="BT998" s="32" t="str">
        <f t="shared" ref="BT998:BY998" si="1259">BT947</f>
        <v>from 5 to 10%</v>
      </c>
      <c r="BU998" s="32" t="str">
        <f t="shared" si="1259"/>
        <v>TSO</v>
      </c>
      <c r="BV998" s="32" t="str">
        <f t="shared" si="1259"/>
        <v>Transmission</v>
      </c>
      <c r="BW998" s="32" t="str">
        <f t="shared" si="1259"/>
        <v>gas chromatographs (GC)</v>
      </c>
      <c r="BX998" s="32" t="str">
        <f t="shared" si="1259"/>
        <v>Adaptation - Exchange helium</v>
      </c>
      <c r="BY998" s="32" t="str">
        <f t="shared" si="1259"/>
        <v>gas chromatographs (GC)-Adaptation - Exchange helium</v>
      </c>
      <c r="BZ998" s="32">
        <f t="shared" si="1212"/>
        <v>0</v>
      </c>
      <c r="CA998" s="32">
        <f t="shared" si="1213"/>
        <v>0</v>
      </c>
    </row>
    <row r="999" spans="69:79" x14ac:dyDescent="0.25">
      <c r="BQ999" s="32">
        <f t="shared" si="1194"/>
        <v>20</v>
      </c>
      <c r="BR999" s="32">
        <f t="shared" si="1195"/>
        <v>27</v>
      </c>
      <c r="BS999" s="32" t="str">
        <f t="shared" ca="1" si="1196"/>
        <v>MT</v>
      </c>
      <c r="BT999" s="32" t="str">
        <f t="shared" ref="BT999:BY999" si="1260">BT948</f>
        <v>from 5 to 10%</v>
      </c>
      <c r="BU999" s="32" t="str">
        <f t="shared" si="1260"/>
        <v>DSO</v>
      </c>
      <c r="BV999" s="32" t="str">
        <f t="shared" si="1260"/>
        <v>Industrie</v>
      </c>
      <c r="BW999" s="32" t="str">
        <f t="shared" si="1260"/>
        <v>Chemical industry (material use), glass</v>
      </c>
      <c r="BX999" s="32" t="str">
        <f t="shared" si="1260"/>
        <v>Membrane for deblending - Investment</v>
      </c>
      <c r="BY999" s="32" t="str">
        <f t="shared" si="1260"/>
        <v>Chemical industry (material use), glass-Membrane for deblending - Investment</v>
      </c>
      <c r="BZ999" s="32">
        <f t="shared" si="1212"/>
        <v>0</v>
      </c>
      <c r="CA999" s="32">
        <f t="shared" si="1213"/>
        <v>0</v>
      </c>
    </row>
    <row r="1000" spans="69:79" x14ac:dyDescent="0.25">
      <c r="BQ1000" s="32">
        <f t="shared" si="1194"/>
        <v>20</v>
      </c>
      <c r="BR1000" s="32">
        <f t="shared" si="1195"/>
        <v>28</v>
      </c>
      <c r="BS1000" s="32" t="str">
        <f t="shared" ca="1" si="1196"/>
        <v>MT</v>
      </c>
      <c r="BT1000" s="32" t="str">
        <f t="shared" ref="BT1000:BY1000" si="1261">BT949</f>
        <v>from 5 to 10%</v>
      </c>
      <c r="BU1000" s="32" t="str">
        <f t="shared" si="1261"/>
        <v>DSO</v>
      </c>
      <c r="BV1000" s="32" t="str">
        <f t="shared" si="1261"/>
        <v>Industrie</v>
      </c>
      <c r="BW1000" s="32" t="str">
        <f t="shared" si="1261"/>
        <v>Chemical industry (material use), glass</v>
      </c>
      <c r="BX1000" s="32" t="str">
        <f t="shared" si="1261"/>
        <v>Membrane for deblending - H2. use</v>
      </c>
      <c r="BY1000" s="32" t="str">
        <f t="shared" si="1261"/>
        <v>Chemical industry (material use), glass-Membrane for deblending - H2. use</v>
      </c>
      <c r="BZ1000" s="32">
        <f t="shared" si="1212"/>
        <v>0</v>
      </c>
      <c r="CA1000" s="32">
        <f t="shared" si="1213"/>
        <v>0</v>
      </c>
    </row>
    <row r="1001" spans="69:79" x14ac:dyDescent="0.25">
      <c r="BQ1001" s="32">
        <f t="shared" si="1194"/>
        <v>20</v>
      </c>
      <c r="BR1001" s="32">
        <f t="shared" si="1195"/>
        <v>29</v>
      </c>
      <c r="BS1001" s="32" t="str">
        <f t="shared" ca="1" si="1196"/>
        <v>MT</v>
      </c>
      <c r="BT1001" s="32" t="str">
        <f t="shared" ref="BT1001:BY1001" si="1262">BT950</f>
        <v>from 10 to 20%</v>
      </c>
      <c r="BU1001" s="32" t="str">
        <f t="shared" si="1262"/>
        <v>TSO</v>
      </c>
      <c r="BV1001" s="32" t="str">
        <f t="shared" si="1262"/>
        <v>Transmission</v>
      </c>
      <c r="BW1001" s="32" t="str">
        <f t="shared" si="1262"/>
        <v>compresor gas grid</v>
      </c>
      <c r="BX1001" s="32" t="str">
        <f t="shared" si="1262"/>
        <v>Component exchange - 50% Investment</v>
      </c>
      <c r="BY1001" s="32" t="str">
        <f t="shared" si="1262"/>
        <v>compresor gas grid-Component exchange - 50% Investment</v>
      </c>
      <c r="BZ1001" s="32">
        <f t="shared" si="1212"/>
        <v>0</v>
      </c>
      <c r="CA1001" s="32">
        <f t="shared" si="1213"/>
        <v>0</v>
      </c>
    </row>
    <row r="1002" spans="69:79" x14ac:dyDescent="0.25">
      <c r="BQ1002" s="32">
        <f t="shared" ref="BQ1002:BQ1065" si="1263">IF(BR1002=1,BQ1001+1,BQ1001)</f>
        <v>20</v>
      </c>
      <c r="BR1002" s="32">
        <f t="shared" ref="BR1002:BR1065" si="1264">IF(BR1001=MAX($A$4:$A$54),1,BR1001+1)</f>
        <v>30</v>
      </c>
      <c r="BS1002" s="32" t="str">
        <f t="shared" ref="BS1002:BS1065" ca="1" si="1265">OFFSET($AK$3,0,BQ1002-1)</f>
        <v>MT</v>
      </c>
      <c r="BT1002" s="32" t="str">
        <f t="shared" ref="BT1002:BY1002" si="1266">BT951</f>
        <v>from 10 to 20%</v>
      </c>
      <c r="BU1002" s="32" t="str">
        <f t="shared" si="1266"/>
        <v>TSO</v>
      </c>
      <c r="BV1002" s="32" t="str">
        <f t="shared" si="1266"/>
        <v>Storage</v>
      </c>
      <c r="BW1002" s="32" t="str">
        <f t="shared" si="1266"/>
        <v>compresor storage (cavern + porous)</v>
      </c>
      <c r="BX1002" s="32" t="str">
        <f t="shared" si="1266"/>
        <v>Component exchange - 50% Investment</v>
      </c>
      <c r="BY1002" s="32" t="str">
        <f t="shared" si="1266"/>
        <v>compresor storage (cavern + porous)-Component exchange - 50% Investment</v>
      </c>
      <c r="BZ1002" s="32">
        <f t="shared" si="1212"/>
        <v>0</v>
      </c>
      <c r="CA1002" s="32">
        <f t="shared" si="1213"/>
        <v>0</v>
      </c>
    </row>
    <row r="1003" spans="69:79" x14ac:dyDescent="0.25">
      <c r="BQ1003" s="32">
        <f t="shared" si="1263"/>
        <v>20</v>
      </c>
      <c r="BR1003" s="32">
        <f t="shared" si="1264"/>
        <v>31</v>
      </c>
      <c r="BS1003" s="32" t="str">
        <f t="shared" ca="1" si="1265"/>
        <v>MT</v>
      </c>
      <c r="BT1003" s="32" t="str">
        <f t="shared" ref="BT1003:BY1003" si="1267">BT952</f>
        <v>from 10 to 20%</v>
      </c>
      <c r="BU1003" s="32" t="str">
        <f t="shared" si="1267"/>
        <v>TSO</v>
      </c>
      <c r="BV1003" s="32" t="str">
        <f t="shared" si="1267"/>
        <v>Transmission</v>
      </c>
      <c r="BW1003" s="32" t="str">
        <f t="shared" si="1267"/>
        <v>Instalation of higher gas turbine capacities for compressors - inkl. transit and storage</v>
      </c>
      <c r="BX1003" s="32" t="str">
        <f t="shared" si="1267"/>
        <v>Investment +40% of excisting capacity</v>
      </c>
      <c r="BY1003" s="32" t="str">
        <f t="shared" si="1267"/>
        <v>Instalation of higher gas turbine capacities for compressors - inkl. transit and storage-Investment +40% of excisting capacity</v>
      </c>
      <c r="BZ1003" s="32">
        <f t="shared" si="1212"/>
        <v>0</v>
      </c>
      <c r="CA1003" s="32">
        <f t="shared" si="1213"/>
        <v>0</v>
      </c>
    </row>
    <row r="1004" spans="69:79" x14ac:dyDescent="0.25">
      <c r="BQ1004" s="32">
        <f t="shared" si="1263"/>
        <v>20</v>
      </c>
      <c r="BR1004" s="32">
        <f t="shared" si="1264"/>
        <v>32</v>
      </c>
      <c r="BS1004" s="32" t="str">
        <f t="shared" ca="1" si="1265"/>
        <v>MT</v>
      </c>
      <c r="BT1004" s="32" t="str">
        <f t="shared" ref="BT1004:BY1004" si="1268">BT953</f>
        <v>from 10 to 20%</v>
      </c>
      <c r="BU1004" s="32" t="str">
        <f t="shared" si="1268"/>
        <v>TSO</v>
      </c>
      <c r="BV1004" s="32" t="str">
        <f t="shared" si="1268"/>
        <v>Transmission</v>
      </c>
      <c r="BW1004" s="32" t="str">
        <f t="shared" si="1268"/>
        <v>Instalation of higher gas turbine capacities for compressors - inkl. transit and storage</v>
      </c>
      <c r="BX1004" s="32" t="str">
        <f t="shared" si="1268"/>
        <v>Gas demand +40% of excisting transport losses</v>
      </c>
      <c r="BY1004" s="32" t="str">
        <f t="shared" si="1268"/>
        <v>Instalation of higher gas turbine capacities for compressors - inkl. transit and storage-Gas demand +40% of excisting transport losses</v>
      </c>
      <c r="BZ1004" s="32">
        <f t="shared" si="1212"/>
        <v>0</v>
      </c>
      <c r="CA1004" s="32">
        <f t="shared" si="1213"/>
        <v>0</v>
      </c>
    </row>
    <row r="1005" spans="69:79" x14ac:dyDescent="0.25">
      <c r="BQ1005" s="32">
        <f t="shared" si="1263"/>
        <v>20</v>
      </c>
      <c r="BR1005" s="32">
        <f t="shared" si="1264"/>
        <v>33</v>
      </c>
      <c r="BS1005" s="32" t="str">
        <f t="shared" ca="1" si="1265"/>
        <v>MT</v>
      </c>
      <c r="BT1005" s="32" t="str">
        <f t="shared" ref="BT1005:BY1005" si="1269">BT954</f>
        <v>from 10 to 20%</v>
      </c>
      <c r="BU1005" s="32" t="str">
        <f t="shared" si="1269"/>
        <v>TSO</v>
      </c>
      <c r="BV1005" s="32" t="str">
        <f t="shared" si="1269"/>
        <v>Transmission</v>
      </c>
      <c r="BW1005" s="32" t="str">
        <f t="shared" si="1269"/>
        <v>gas chromatographs (GC)</v>
      </c>
      <c r="BX1005" s="32" t="str">
        <f t="shared" si="1269"/>
        <v>Adaptation - Exchange helium</v>
      </c>
      <c r="BY1005" s="32" t="str">
        <f t="shared" si="1269"/>
        <v>gas chromatographs (GC)-Adaptation - Exchange helium</v>
      </c>
      <c r="BZ1005" s="32">
        <f t="shared" si="1212"/>
        <v>0</v>
      </c>
      <c r="CA1005" s="32">
        <f t="shared" si="1213"/>
        <v>0</v>
      </c>
    </row>
    <row r="1006" spans="69:79" x14ac:dyDescent="0.25">
      <c r="BQ1006" s="32">
        <f t="shared" si="1263"/>
        <v>20</v>
      </c>
      <c r="BR1006" s="32">
        <f t="shared" si="1264"/>
        <v>34</v>
      </c>
      <c r="BS1006" s="32" t="str">
        <f t="shared" ca="1" si="1265"/>
        <v>MT</v>
      </c>
      <c r="BT1006" s="32" t="str">
        <f t="shared" ref="BT1006:BY1006" si="1270">BT955</f>
        <v>from 10 to 20%</v>
      </c>
      <c r="BU1006" s="32" t="str">
        <f t="shared" si="1270"/>
        <v>DSO</v>
      </c>
      <c r="BV1006" s="32" t="str">
        <f t="shared" si="1270"/>
        <v>End-use</v>
      </c>
      <c r="BW1006" s="32" t="str">
        <f t="shared" si="1270"/>
        <v>CHP for power generation</v>
      </c>
      <c r="BX1006" s="32" t="str">
        <f t="shared" si="1270"/>
        <v>Membrane for deblending - Investment</v>
      </c>
      <c r="BY1006" s="32" t="str">
        <f t="shared" si="1270"/>
        <v>CHP for power generation-Membrane for deblending - Investment</v>
      </c>
      <c r="BZ1006" s="32">
        <f t="shared" si="1212"/>
        <v>0.24625</v>
      </c>
      <c r="CA1006" s="32">
        <f t="shared" si="1213"/>
        <v>0.61625848493076285</v>
      </c>
    </row>
    <row r="1007" spans="69:79" x14ac:dyDescent="0.25">
      <c r="BQ1007" s="32">
        <f t="shared" si="1263"/>
        <v>20</v>
      </c>
      <c r="BR1007" s="32">
        <f t="shared" si="1264"/>
        <v>35</v>
      </c>
      <c r="BS1007" s="32" t="str">
        <f t="shared" ca="1" si="1265"/>
        <v>MT</v>
      </c>
      <c r="BT1007" s="32" t="str">
        <f t="shared" ref="BT1007:BY1007" si="1271">BT956</f>
        <v>from 10 to 20%</v>
      </c>
      <c r="BU1007" s="32" t="str">
        <f t="shared" si="1271"/>
        <v>DSO</v>
      </c>
      <c r="BV1007" s="32" t="str">
        <f t="shared" si="1271"/>
        <v>End-use</v>
      </c>
      <c r="BW1007" s="32" t="str">
        <f t="shared" si="1271"/>
        <v>CHP for power generation</v>
      </c>
      <c r="BX1007" s="32" t="str">
        <f t="shared" si="1271"/>
        <v>Membrane for deblending - electr. demand</v>
      </c>
      <c r="BY1007" s="32" t="str">
        <f t="shared" si="1271"/>
        <v>CHP for power generation-Membrane for deblending - electr. demand</v>
      </c>
      <c r="BZ1007" s="32">
        <f t="shared" si="1212"/>
        <v>0.52404428219945809</v>
      </c>
      <c r="CA1007" s="32">
        <f t="shared" si="1213"/>
        <v>0.51223443277709724</v>
      </c>
    </row>
    <row r="1008" spans="69:79" x14ac:dyDescent="0.25">
      <c r="BQ1008" s="32">
        <f t="shared" si="1263"/>
        <v>20</v>
      </c>
      <c r="BR1008" s="32">
        <f t="shared" si="1264"/>
        <v>36</v>
      </c>
      <c r="BS1008" s="32" t="str">
        <f t="shared" ca="1" si="1265"/>
        <v>MT</v>
      </c>
      <c r="BT1008" s="32" t="str">
        <f t="shared" ref="BT1008:BY1008" si="1272">BT957</f>
        <v>from 10 to 20%</v>
      </c>
      <c r="BU1008" s="32" t="str">
        <f t="shared" si="1272"/>
        <v>DSO</v>
      </c>
      <c r="BV1008" s="32" t="str">
        <f t="shared" si="1272"/>
        <v>End-use</v>
      </c>
      <c r="BW1008" s="32" t="str">
        <f t="shared" si="1272"/>
        <v>CHP for power generation</v>
      </c>
      <c r="BX1008" s="32" t="str">
        <f t="shared" si="1272"/>
        <v>Membrane for deblending - H2. use</v>
      </c>
      <c r="BY1008" s="32" t="str">
        <f t="shared" si="1272"/>
        <v>CHP for power generation-Membrane for deblending - H2. use</v>
      </c>
      <c r="BZ1008" s="32">
        <f t="shared" si="1212"/>
        <v>0.52404428219945809</v>
      </c>
      <c r="CA1008" s="32">
        <f t="shared" si="1213"/>
        <v>1.1531536772115216</v>
      </c>
    </row>
    <row r="1009" spans="69:79" x14ac:dyDescent="0.25">
      <c r="BQ1009" s="32">
        <f t="shared" si="1263"/>
        <v>20</v>
      </c>
      <c r="BR1009" s="32">
        <f t="shared" si="1264"/>
        <v>37</v>
      </c>
      <c r="BS1009" s="32" t="str">
        <f t="shared" ca="1" si="1265"/>
        <v>MT</v>
      </c>
      <c r="BT1009" s="32" t="str">
        <f t="shared" ref="BT1009:BY1009" si="1273">BT958</f>
        <v>from 10 to 20%</v>
      </c>
      <c r="BU1009" s="32" t="str">
        <f t="shared" si="1273"/>
        <v>TSO</v>
      </c>
      <c r="BV1009" s="32" t="str">
        <f t="shared" si="1273"/>
        <v>Storage</v>
      </c>
      <c r="BW1009" s="32" t="str">
        <f t="shared" si="1273"/>
        <v>Gas pressure regulator storage withdrawal</v>
      </c>
      <c r="BX1009" s="32" t="str">
        <f t="shared" si="1273"/>
        <v xml:space="preserve">  +5% less energy required</v>
      </c>
      <c r="BY1009" s="32" t="str">
        <f t="shared" si="1273"/>
        <v>Gas pressure regulator storage withdrawal-  +5% less energy required</v>
      </c>
      <c r="BZ1009" s="32">
        <f t="shared" si="1212"/>
        <v>0</v>
      </c>
      <c r="CA1009" s="32">
        <f t="shared" si="1213"/>
        <v>0</v>
      </c>
    </row>
    <row r="1010" spans="69:79" x14ac:dyDescent="0.25">
      <c r="BQ1010" s="32">
        <f t="shared" si="1263"/>
        <v>20</v>
      </c>
      <c r="BR1010" s="32">
        <f t="shared" si="1264"/>
        <v>38</v>
      </c>
      <c r="BS1010" s="32" t="str">
        <f t="shared" ca="1" si="1265"/>
        <v>MT</v>
      </c>
      <c r="BT1010" s="32" t="str">
        <f t="shared" ref="BT1010:BY1010" si="1274">BT959</f>
        <v>from 10 to 20%</v>
      </c>
      <c r="BU1010" s="32" t="str">
        <f t="shared" si="1274"/>
        <v>TSO</v>
      </c>
      <c r="BV1010" s="32" t="str">
        <f t="shared" si="1274"/>
        <v>Storage</v>
      </c>
      <c r="BW1010" s="32" t="str">
        <f t="shared" si="1274"/>
        <v>H2 losses by drying</v>
      </c>
      <c r="BX1010" s="32" t="str">
        <f t="shared" si="1274"/>
        <v xml:space="preserve">  5% of H2</v>
      </c>
      <c r="BY1010" s="32" t="str">
        <f t="shared" si="1274"/>
        <v>H2 losses by drying-  5% of H2</v>
      </c>
      <c r="BZ1010" s="32">
        <f t="shared" si="1212"/>
        <v>0</v>
      </c>
      <c r="CA1010" s="32">
        <f t="shared" si="1213"/>
        <v>0</v>
      </c>
    </row>
    <row r="1011" spans="69:79" x14ac:dyDescent="0.25">
      <c r="BQ1011" s="32">
        <f t="shared" si="1263"/>
        <v>20</v>
      </c>
      <c r="BR1011" s="32">
        <f t="shared" si="1264"/>
        <v>39</v>
      </c>
      <c r="BS1011" s="32" t="str">
        <f t="shared" ca="1" si="1265"/>
        <v>MT</v>
      </c>
      <c r="BT1011" s="32" t="str">
        <f t="shared" ref="BT1011:BY1011" si="1275">BT960</f>
        <v>from 10 to 20%</v>
      </c>
      <c r="BU1011" s="32" t="str">
        <f t="shared" si="1275"/>
        <v>TSO</v>
      </c>
      <c r="BV1011" s="32" t="str">
        <f t="shared" si="1275"/>
        <v>Transmission</v>
      </c>
      <c r="BW1011" s="32" t="str">
        <f t="shared" si="1275"/>
        <v>Gas pressure regulator &gt;40 to 16bar</v>
      </c>
      <c r="BX1011" s="32" t="str">
        <f t="shared" si="1275"/>
        <v xml:space="preserve"> +5% less energy required</v>
      </c>
      <c r="BY1011" s="32" t="str">
        <f t="shared" si="1275"/>
        <v>Gas pressure regulator &gt;40 to 16bar- +5% less energy required</v>
      </c>
      <c r="BZ1011" s="32">
        <f t="shared" si="1212"/>
        <v>2.891563956735981E-4</v>
      </c>
      <c r="CA1011" s="32">
        <f t="shared" si="1213"/>
        <v>-8.1035754387658952E-3</v>
      </c>
    </row>
    <row r="1012" spans="69:79" x14ac:dyDescent="0.25">
      <c r="BQ1012" s="32">
        <f t="shared" si="1263"/>
        <v>20</v>
      </c>
      <c r="BR1012" s="32">
        <f t="shared" si="1264"/>
        <v>40</v>
      </c>
      <c r="BS1012" s="32" t="str">
        <f t="shared" ca="1" si="1265"/>
        <v>MT</v>
      </c>
      <c r="BT1012" s="32" t="str">
        <f t="shared" ref="BT1012:BY1012" si="1276">BT961</f>
        <v>from 10 to 20%</v>
      </c>
      <c r="BU1012" s="32" t="str">
        <f t="shared" si="1276"/>
        <v>DSO</v>
      </c>
      <c r="BV1012" s="32" t="str">
        <f t="shared" si="1276"/>
        <v>Distribution</v>
      </c>
      <c r="BW1012" s="32" t="str">
        <f t="shared" si="1276"/>
        <v>Gas pressure regulator</v>
      </c>
      <c r="BX1012" s="32" t="str">
        <f t="shared" si="1276"/>
        <v>Exchange Gas pressure regulator - Investment</v>
      </c>
      <c r="BY1012" s="32" t="str">
        <f t="shared" si="1276"/>
        <v>Gas pressure regulator-Exchange Gas pressure regulator - Investment</v>
      </c>
      <c r="BZ1012" s="32">
        <f t="shared" si="1212"/>
        <v>0</v>
      </c>
      <c r="CA1012" s="32">
        <f t="shared" si="1213"/>
        <v>0</v>
      </c>
    </row>
    <row r="1013" spans="69:79" x14ac:dyDescent="0.25">
      <c r="BQ1013" s="32">
        <f t="shared" si="1263"/>
        <v>20</v>
      </c>
      <c r="BR1013" s="32">
        <f t="shared" si="1264"/>
        <v>41</v>
      </c>
      <c r="BS1013" s="32" t="str">
        <f t="shared" ca="1" si="1265"/>
        <v>MT</v>
      </c>
      <c r="BT1013" s="32" t="str">
        <f t="shared" ref="BT1013:BY1013" si="1277">BT962</f>
        <v>from 10 to 20%</v>
      </c>
      <c r="BU1013" s="32" t="str">
        <f t="shared" si="1277"/>
        <v>DSO</v>
      </c>
      <c r="BV1013" s="32" t="str">
        <f t="shared" si="1277"/>
        <v>Distribution</v>
      </c>
      <c r="BW1013" s="32" t="str">
        <f t="shared" si="1277"/>
        <v>gas chromatographs (GC)</v>
      </c>
      <c r="BX1013" s="32" t="str">
        <f t="shared" si="1277"/>
        <v>Additional PCS Analysers for calorific value reconstruction system</v>
      </c>
      <c r="BY1013" s="32" t="str">
        <f t="shared" si="1277"/>
        <v>gas chromatographs (GC)-Additional PCS Analysers for calorific value reconstruction system</v>
      </c>
      <c r="BZ1013" s="32">
        <f t="shared" si="1212"/>
        <v>0</v>
      </c>
      <c r="CA1013" s="32">
        <f t="shared" si="1213"/>
        <v>0</v>
      </c>
    </row>
    <row r="1014" spans="69:79" x14ac:dyDescent="0.25">
      <c r="BQ1014" s="32">
        <f t="shared" si="1263"/>
        <v>20</v>
      </c>
      <c r="BR1014" s="32">
        <f t="shared" si="1264"/>
        <v>42</v>
      </c>
      <c r="BS1014" s="32" t="str">
        <f t="shared" ca="1" si="1265"/>
        <v>MT</v>
      </c>
      <c r="BT1014" s="32" t="str">
        <f t="shared" ref="BT1014:BY1014" si="1278">BT963</f>
        <v>from 10 to 20%</v>
      </c>
      <c r="BU1014" s="32" t="str">
        <f t="shared" si="1278"/>
        <v>DSO</v>
      </c>
      <c r="BV1014" s="32" t="str">
        <f t="shared" si="1278"/>
        <v>Distribution</v>
      </c>
      <c r="BW1014" s="32" t="str">
        <f t="shared" si="1278"/>
        <v>Chemical industry (material use), glass</v>
      </c>
      <c r="BX1014" s="32" t="str">
        <f t="shared" si="1278"/>
        <v>Membrane for deblending - Investment</v>
      </c>
      <c r="BY1014" s="32" t="str">
        <f t="shared" si="1278"/>
        <v>Chemical industry (material use), glass-Membrane for deblending - Investment</v>
      </c>
      <c r="BZ1014" s="32">
        <f t="shared" si="1212"/>
        <v>0</v>
      </c>
      <c r="CA1014" s="32">
        <f t="shared" si="1213"/>
        <v>0</v>
      </c>
    </row>
    <row r="1015" spans="69:79" x14ac:dyDescent="0.25">
      <c r="BQ1015" s="32">
        <f t="shared" si="1263"/>
        <v>20</v>
      </c>
      <c r="BR1015" s="32">
        <f t="shared" si="1264"/>
        <v>43</v>
      </c>
      <c r="BS1015" s="32" t="str">
        <f t="shared" ca="1" si="1265"/>
        <v>MT</v>
      </c>
      <c r="BT1015" s="32" t="str">
        <f t="shared" ref="BT1015:BY1015" si="1279">BT964</f>
        <v>from 10 to 20%</v>
      </c>
      <c r="BU1015" s="32" t="str">
        <f t="shared" si="1279"/>
        <v>DSO</v>
      </c>
      <c r="BV1015" s="32" t="str">
        <f t="shared" si="1279"/>
        <v>Distribution</v>
      </c>
      <c r="BW1015" s="32" t="str">
        <f t="shared" si="1279"/>
        <v>Chemical industry (material use), glass</v>
      </c>
      <c r="BX1015" s="32" t="str">
        <f t="shared" si="1279"/>
        <v>Membrane for deblending - H2. use</v>
      </c>
      <c r="BY1015" s="32" t="str">
        <f t="shared" si="1279"/>
        <v>Chemical industry (material use), glass-Membrane for deblending - H2. use</v>
      </c>
      <c r="BZ1015" s="32">
        <f t="shared" si="1212"/>
        <v>0</v>
      </c>
      <c r="CA1015" s="32">
        <f t="shared" si="1213"/>
        <v>0</v>
      </c>
    </row>
    <row r="1016" spans="69:79" x14ac:dyDescent="0.25">
      <c r="BQ1016" s="32">
        <f t="shared" si="1263"/>
        <v>20</v>
      </c>
      <c r="BR1016" s="32">
        <f t="shared" si="1264"/>
        <v>44</v>
      </c>
      <c r="BS1016" s="32" t="str">
        <f t="shared" ca="1" si="1265"/>
        <v>MT</v>
      </c>
      <c r="BT1016" s="32" t="str">
        <f t="shared" ref="BT1016:BY1016" si="1280">BT965</f>
        <v>from 10 to 20%</v>
      </c>
      <c r="BU1016" s="32" t="str">
        <f t="shared" si="1280"/>
        <v>DSO</v>
      </c>
      <c r="BV1016" s="32" t="str">
        <f t="shared" si="1280"/>
        <v>Distribution</v>
      </c>
      <c r="BW1016" s="32" t="str">
        <f t="shared" si="1280"/>
        <v xml:space="preserve">Gas turbine for power generation (old stock) </v>
      </c>
      <c r="BX1016" s="32" t="str">
        <f t="shared" si="1280"/>
        <v>Membrane for deblending - Investment</v>
      </c>
      <c r="BY1016" s="32" t="str">
        <f t="shared" si="1280"/>
        <v>Gas turbine for power generation (old stock) -Membrane for deblending - Investment</v>
      </c>
      <c r="BZ1016" s="32">
        <f t="shared" ref="BZ1016:BZ1079" si="1281">INDEX($I$4:$AI$54,$BR1016,$BQ1016)</f>
        <v>0.24625</v>
      </c>
      <c r="CA1016" s="32">
        <f t="shared" ref="CA1016:CA1079" si="1282">INDEX($AK$4:$BK$54,$BR1016,$BQ1016)</f>
        <v>0.23499999999999996</v>
      </c>
    </row>
    <row r="1017" spans="69:79" x14ac:dyDescent="0.25">
      <c r="BQ1017" s="32">
        <f t="shared" si="1263"/>
        <v>20</v>
      </c>
      <c r="BR1017" s="32">
        <f t="shared" si="1264"/>
        <v>45</v>
      </c>
      <c r="BS1017" s="32" t="str">
        <f t="shared" ca="1" si="1265"/>
        <v>MT</v>
      </c>
      <c r="BT1017" s="32" t="str">
        <f t="shared" ref="BT1017:BY1017" si="1283">BT966</f>
        <v>from 10 to 20%</v>
      </c>
      <c r="BU1017" s="32" t="str">
        <f t="shared" si="1283"/>
        <v>DSO</v>
      </c>
      <c r="BV1017" s="32" t="str">
        <f t="shared" si="1283"/>
        <v>Distribution</v>
      </c>
      <c r="BW1017" s="32" t="str">
        <f t="shared" si="1283"/>
        <v xml:space="preserve">Gas turbine for power generation (old stock) </v>
      </c>
      <c r="BX1017" s="32" t="str">
        <f t="shared" si="1283"/>
        <v>Membrane for deblending - H2. use</v>
      </c>
      <c r="BY1017" s="32" t="str">
        <f t="shared" si="1283"/>
        <v>Gas turbine for power generation (old stock) -Membrane for deblending - H2. use</v>
      </c>
      <c r="BZ1017" s="32">
        <f t="shared" si="1281"/>
        <v>0.52404428219945809</v>
      </c>
      <c r="CA1017" s="32">
        <f t="shared" si="1282"/>
        <v>0.57657683860576081</v>
      </c>
    </row>
    <row r="1018" spans="69:79" x14ac:dyDescent="0.25">
      <c r="BQ1018" s="32">
        <f t="shared" si="1263"/>
        <v>20</v>
      </c>
      <c r="BR1018" s="32">
        <f t="shared" si="1264"/>
        <v>46</v>
      </c>
      <c r="BS1018" s="32" t="str">
        <f t="shared" ca="1" si="1265"/>
        <v>MT</v>
      </c>
      <c r="BT1018" s="32" t="str">
        <f t="shared" ref="BT1018:BY1018" si="1284">BT967</f>
        <v>from 10 to 20%</v>
      </c>
      <c r="BU1018" s="32" t="str">
        <f t="shared" si="1284"/>
        <v>DSO</v>
      </c>
      <c r="BV1018" s="32" t="str">
        <f t="shared" si="1284"/>
        <v>Distribution</v>
      </c>
      <c r="BW1018" s="32" t="str">
        <f t="shared" si="1284"/>
        <v>Gas turbine for grid and storage</v>
      </c>
      <c r="BX1018" s="32" t="str">
        <f t="shared" si="1284"/>
        <v>Membrane for deblending - Investment</v>
      </c>
      <c r="BY1018" s="32" t="str">
        <f t="shared" si="1284"/>
        <v>Gas turbine for grid and storage-Membrane for deblending - Investment</v>
      </c>
      <c r="BZ1018" s="32">
        <f t="shared" si="1281"/>
        <v>0</v>
      </c>
      <c r="CA1018" s="32">
        <f t="shared" si="1282"/>
        <v>0</v>
      </c>
    </row>
    <row r="1019" spans="69:79" x14ac:dyDescent="0.25">
      <c r="BQ1019" s="32">
        <f t="shared" si="1263"/>
        <v>20</v>
      </c>
      <c r="BR1019" s="32">
        <f t="shared" si="1264"/>
        <v>47</v>
      </c>
      <c r="BS1019" s="32" t="str">
        <f t="shared" ca="1" si="1265"/>
        <v>MT</v>
      </c>
      <c r="BT1019" s="32" t="str">
        <f t="shared" ref="BT1019:BY1019" si="1285">BT968</f>
        <v>from 10 to 20%</v>
      </c>
      <c r="BU1019" s="32" t="str">
        <f t="shared" si="1285"/>
        <v>DSO</v>
      </c>
      <c r="BV1019" s="32" t="str">
        <f t="shared" si="1285"/>
        <v>Distribution</v>
      </c>
      <c r="BW1019" s="32" t="str">
        <f t="shared" si="1285"/>
        <v>Gas turbine for grid and storage</v>
      </c>
      <c r="BX1019" s="32" t="str">
        <f t="shared" si="1285"/>
        <v>Membrane for deblending - H2. use</v>
      </c>
      <c r="BY1019" s="32" t="str">
        <f t="shared" si="1285"/>
        <v>Gas turbine for grid and storage-Membrane for deblending - H2. use</v>
      </c>
      <c r="BZ1019" s="32">
        <f t="shared" si="1281"/>
        <v>0</v>
      </c>
      <c r="CA1019" s="32">
        <f t="shared" si="1282"/>
        <v>0</v>
      </c>
    </row>
    <row r="1020" spans="69:79" x14ac:dyDescent="0.25">
      <c r="BQ1020" s="32">
        <f t="shared" si="1263"/>
        <v>20</v>
      </c>
      <c r="BR1020" s="32">
        <f t="shared" si="1264"/>
        <v>48</v>
      </c>
      <c r="BS1020" s="32" t="str">
        <f t="shared" ca="1" si="1265"/>
        <v>MT</v>
      </c>
      <c r="BT1020" s="32" t="str">
        <f t="shared" ref="BT1020:BY1020" si="1286">BT969</f>
        <v>from 10 to 20%</v>
      </c>
      <c r="BU1020" s="32" t="str">
        <f t="shared" si="1286"/>
        <v>DSO</v>
      </c>
      <c r="BV1020" s="32" t="str">
        <f t="shared" si="1286"/>
        <v>Distribution</v>
      </c>
      <c r="BW1020" s="32" t="str">
        <f t="shared" si="1286"/>
        <v>industrial high temperature application (&gt;500°C without glass)</v>
      </c>
      <c r="BX1020" s="32" t="str">
        <f t="shared" si="1286"/>
        <v xml:space="preserve">Calorific value adjustment - LPG demand </v>
      </c>
      <c r="BY1020" s="32" t="str">
        <f t="shared" si="1286"/>
        <v xml:space="preserve">industrial high temperature application (&gt;500°C without glass)-Calorific value adjustment - LPG demand </v>
      </c>
      <c r="BZ1020" s="32">
        <f t="shared" si="1281"/>
        <v>6.3797539583138408E-3</v>
      </c>
      <c r="CA1020" s="32">
        <f t="shared" si="1282"/>
        <v>3.3625736598206397E-2</v>
      </c>
    </row>
    <row r="1021" spans="69:79" x14ac:dyDescent="0.25">
      <c r="BQ1021" s="32">
        <f t="shared" si="1263"/>
        <v>20</v>
      </c>
      <c r="BR1021" s="32">
        <f t="shared" si="1264"/>
        <v>49</v>
      </c>
      <c r="BS1021" s="32" t="str">
        <f t="shared" ca="1" si="1265"/>
        <v>MT</v>
      </c>
      <c r="BT1021" s="32" t="str">
        <f t="shared" ref="BT1021:BY1021" si="1287">BT970</f>
        <v>&gt;20%</v>
      </c>
      <c r="BU1021" s="32" t="str">
        <f t="shared" si="1287"/>
        <v>DSO</v>
      </c>
      <c r="BV1021" s="32" t="str">
        <f t="shared" si="1287"/>
        <v>End-use</v>
      </c>
      <c r="BW1021" s="32" t="str">
        <f t="shared" si="1287"/>
        <v>boilers</v>
      </c>
      <c r="BX1021" s="32" t="str">
        <f t="shared" si="1287"/>
        <v>new heating boilers - Investment</v>
      </c>
      <c r="BY1021" s="32" t="str">
        <f t="shared" si="1287"/>
        <v>boilers-new heating boilers - Investment</v>
      </c>
      <c r="BZ1021" s="32">
        <f t="shared" si="1281"/>
        <v>5.4969083841647148E-4</v>
      </c>
      <c r="CA1021" s="32">
        <f t="shared" si="1282"/>
        <v>5.676778754304105E-4</v>
      </c>
    </row>
    <row r="1022" spans="69:79" x14ac:dyDescent="0.25">
      <c r="BQ1022" s="32">
        <f t="shared" si="1263"/>
        <v>20</v>
      </c>
      <c r="BR1022" s="32">
        <f t="shared" si="1264"/>
        <v>50</v>
      </c>
      <c r="BS1022" s="32" t="str">
        <f t="shared" ca="1" si="1265"/>
        <v>MT</v>
      </c>
      <c r="BT1022" s="32" t="str">
        <f t="shared" ref="BT1022:BY1022" si="1288">BT971</f>
        <v>&gt;20%</v>
      </c>
      <c r="BU1022" s="32" t="str">
        <f t="shared" si="1288"/>
        <v>DSO</v>
      </c>
      <c r="BV1022" s="32" t="str">
        <f t="shared" si="1288"/>
        <v>…</v>
      </c>
      <c r="BW1022" s="32" t="str">
        <f t="shared" si="1288"/>
        <v>…</v>
      </c>
      <c r="BX1022" s="32" t="str">
        <f t="shared" si="1288"/>
        <v>new heating boilers - Investment</v>
      </c>
      <c r="BY1022" s="32" t="str">
        <f t="shared" si="1288"/>
        <v>…-new heating boilers - Investment</v>
      </c>
      <c r="BZ1022" s="32">
        <f t="shared" si="1281"/>
        <v>0</v>
      </c>
      <c r="CA1022" s="32">
        <f t="shared" si="1282"/>
        <v>0</v>
      </c>
    </row>
    <row r="1023" spans="69:79" x14ac:dyDescent="0.25">
      <c r="BQ1023" s="32">
        <f t="shared" si="1263"/>
        <v>20</v>
      </c>
      <c r="BR1023" s="32">
        <f t="shared" si="1264"/>
        <v>51</v>
      </c>
      <c r="BS1023" s="32" t="str">
        <f t="shared" ca="1" si="1265"/>
        <v>MT</v>
      </c>
      <c r="BT1023" s="32" t="str">
        <f t="shared" ref="BT1023:BY1023" si="1289">BT972</f>
        <v>&gt;20%</v>
      </c>
      <c r="BU1023" s="32" t="str">
        <f t="shared" si="1289"/>
        <v>DSO</v>
      </c>
      <c r="BV1023" s="32" t="str">
        <f t="shared" si="1289"/>
        <v>…</v>
      </c>
      <c r="BW1023" s="32" t="str">
        <f t="shared" si="1289"/>
        <v>…</v>
      </c>
      <c r="BX1023" s="32" t="str">
        <f t="shared" si="1289"/>
        <v>new heating boilers - Investment</v>
      </c>
      <c r="BY1023" s="32" t="str">
        <f t="shared" si="1289"/>
        <v>…-new heating boilers - Investment</v>
      </c>
      <c r="BZ1023" s="32">
        <f t="shared" si="1281"/>
        <v>0</v>
      </c>
      <c r="CA1023" s="32">
        <f t="shared" si="1282"/>
        <v>0</v>
      </c>
    </row>
    <row r="1024" spans="69:79" x14ac:dyDescent="0.25">
      <c r="BQ1024" s="32">
        <f t="shared" si="1263"/>
        <v>21</v>
      </c>
      <c r="BR1024" s="32">
        <f t="shared" si="1264"/>
        <v>1</v>
      </c>
      <c r="BS1024" s="32" t="str">
        <f t="shared" ca="1" si="1265"/>
        <v>NL</v>
      </c>
      <c r="BT1024" s="32" t="str">
        <f t="shared" ref="BT1024:BY1024" si="1290">BT973</f>
        <v>&lt;5%</v>
      </c>
      <c r="BU1024" s="32" t="str">
        <f t="shared" si="1290"/>
        <v>TSO</v>
      </c>
      <c r="BV1024" s="32" t="str">
        <f t="shared" si="1290"/>
        <v>Storage</v>
      </c>
      <c r="BW1024" s="32" t="str">
        <f t="shared" si="1290"/>
        <v>Porous storage</v>
      </c>
      <c r="BX1024" s="32" t="str">
        <f t="shared" si="1290"/>
        <v>Desulfurization and Drying - Investment</v>
      </c>
      <c r="BY1024" s="32" t="str">
        <f t="shared" si="1290"/>
        <v>Porous storage-Desulfurization and Drying - Investment</v>
      </c>
      <c r="BZ1024" s="32">
        <f t="shared" si="1281"/>
        <v>9.3016217277486906</v>
      </c>
      <c r="CA1024" s="32">
        <f t="shared" si="1282"/>
        <v>54.368608398346382</v>
      </c>
    </row>
    <row r="1025" spans="69:79" x14ac:dyDescent="0.25">
      <c r="BQ1025" s="32">
        <f t="shared" si="1263"/>
        <v>21</v>
      </c>
      <c r="BR1025" s="32">
        <f t="shared" si="1264"/>
        <v>2</v>
      </c>
      <c r="BS1025" s="32" t="str">
        <f t="shared" ca="1" si="1265"/>
        <v>NL</v>
      </c>
      <c r="BT1025" s="32" t="str">
        <f t="shared" ref="BT1025:BY1025" si="1291">BT974</f>
        <v>&lt;5%</v>
      </c>
      <c r="BU1025" s="32" t="str">
        <f t="shared" si="1291"/>
        <v>TSO</v>
      </c>
      <c r="BV1025" s="32" t="str">
        <f t="shared" si="1291"/>
        <v>Industrie</v>
      </c>
      <c r="BW1025" s="32" t="str">
        <f t="shared" si="1291"/>
        <v>50% Chemical industry (material use), glass</v>
      </c>
      <c r="BX1025" s="32" t="str">
        <f t="shared" si="1291"/>
        <v>Membrane for deblending - Investment</v>
      </c>
      <c r="BY1025" s="32" t="str">
        <f t="shared" si="1291"/>
        <v>50% Chemical industry (material use), glass-Membrane for deblending - Investment</v>
      </c>
      <c r="BZ1025" s="32">
        <f t="shared" si="1281"/>
        <v>1.7638954042552699</v>
      </c>
      <c r="CA1025" s="32">
        <f t="shared" si="1282"/>
        <v>1.6206956415964793</v>
      </c>
    </row>
    <row r="1026" spans="69:79" x14ac:dyDescent="0.25">
      <c r="BQ1026" s="32">
        <f t="shared" si="1263"/>
        <v>21</v>
      </c>
      <c r="BR1026" s="32">
        <f t="shared" si="1264"/>
        <v>3</v>
      </c>
      <c r="BS1026" s="32" t="str">
        <f t="shared" ca="1" si="1265"/>
        <v>NL</v>
      </c>
      <c r="BT1026" s="32" t="str">
        <f t="shared" ref="BT1026:BY1026" si="1292">BT975</f>
        <v>&lt;5%</v>
      </c>
      <c r="BU1026" s="32" t="str">
        <f t="shared" si="1292"/>
        <v>TSO</v>
      </c>
      <c r="BV1026" s="32" t="str">
        <f t="shared" si="1292"/>
        <v>Industrie</v>
      </c>
      <c r="BW1026" s="32" t="str">
        <f t="shared" si="1292"/>
        <v>50% Chemical industry (material use), glass</v>
      </c>
      <c r="BX1026" s="32" t="str">
        <f t="shared" si="1292"/>
        <v>Membrane for deblending - electr. demand</v>
      </c>
      <c r="BY1026" s="32" t="str">
        <f t="shared" si="1292"/>
        <v>50% Chemical industry (material use), glass-Membrane for deblending - electr. demand</v>
      </c>
      <c r="BZ1026" s="32">
        <f t="shared" si="1281"/>
        <v>15.451723741276162</v>
      </c>
      <c r="CA1026" s="32">
        <f t="shared" si="1282"/>
        <v>15.103504064239528</v>
      </c>
    </row>
    <row r="1027" spans="69:79" x14ac:dyDescent="0.25">
      <c r="BQ1027" s="32">
        <f t="shared" si="1263"/>
        <v>21</v>
      </c>
      <c r="BR1027" s="32">
        <f t="shared" si="1264"/>
        <v>4</v>
      </c>
      <c r="BS1027" s="32" t="str">
        <f t="shared" ca="1" si="1265"/>
        <v>NL</v>
      </c>
      <c r="BT1027" s="32" t="str">
        <f t="shared" ref="BT1027:BY1027" si="1293">BT976</f>
        <v>&lt;5%</v>
      </c>
      <c r="BU1027" s="32" t="str">
        <f t="shared" si="1293"/>
        <v>TSO</v>
      </c>
      <c r="BV1027" s="32" t="str">
        <f t="shared" si="1293"/>
        <v>Industrie</v>
      </c>
      <c r="BW1027" s="32" t="str">
        <f t="shared" si="1293"/>
        <v>50% Chemical industry (material use), glass</v>
      </c>
      <c r="BX1027" s="32" t="str">
        <f t="shared" si="1293"/>
        <v>Membrane for deblending - H2. use</v>
      </c>
      <c r="BY1027" s="32" t="str">
        <f t="shared" si="1293"/>
        <v>50% Chemical industry (material use), glass-Membrane for deblending - H2. use</v>
      </c>
      <c r="BZ1027" s="32">
        <f t="shared" si="1281"/>
        <v>15.451723741276162</v>
      </c>
      <c r="CA1027" s="32">
        <f t="shared" si="1282"/>
        <v>8.5003370214844409</v>
      </c>
    </row>
    <row r="1028" spans="69:79" x14ac:dyDescent="0.25">
      <c r="BQ1028" s="32">
        <f t="shared" si="1263"/>
        <v>21</v>
      </c>
      <c r="BR1028" s="32">
        <f t="shared" si="1264"/>
        <v>5</v>
      </c>
      <c r="BS1028" s="32" t="str">
        <f t="shared" ca="1" si="1265"/>
        <v>NL</v>
      </c>
      <c r="BT1028" s="32" t="str">
        <f t="shared" ref="BT1028:BY1028" si="1294">BT977</f>
        <v>&lt;5%</v>
      </c>
      <c r="BU1028" s="32" t="str">
        <f t="shared" si="1294"/>
        <v>DSO</v>
      </c>
      <c r="BV1028" s="32" t="str">
        <f t="shared" si="1294"/>
        <v>Industrie</v>
      </c>
      <c r="BW1028" s="32" t="str">
        <f t="shared" si="1294"/>
        <v>50% Chemical industry (material use), glass</v>
      </c>
      <c r="BX1028" s="32" t="str">
        <f t="shared" si="1294"/>
        <v>Membrane for deblending - Investment</v>
      </c>
      <c r="BY1028" s="32" t="str">
        <f t="shared" si="1294"/>
        <v>50% Chemical industry (material use), glass-Membrane for deblending - Investment</v>
      </c>
      <c r="BZ1028" s="32">
        <f t="shared" si="1281"/>
        <v>1.7638954042552699</v>
      </c>
      <c r="CA1028" s="32">
        <f t="shared" si="1282"/>
        <v>1.6206956415964793</v>
      </c>
    </row>
    <row r="1029" spans="69:79" x14ac:dyDescent="0.25">
      <c r="BQ1029" s="32">
        <f t="shared" si="1263"/>
        <v>21</v>
      </c>
      <c r="BR1029" s="32">
        <f t="shared" si="1264"/>
        <v>6</v>
      </c>
      <c r="BS1029" s="32" t="str">
        <f t="shared" ca="1" si="1265"/>
        <v>NL</v>
      </c>
      <c r="BT1029" s="32" t="str">
        <f t="shared" ref="BT1029:BY1029" si="1295">BT978</f>
        <v>&lt;5%</v>
      </c>
      <c r="BU1029" s="32" t="str">
        <f t="shared" si="1295"/>
        <v>DSO</v>
      </c>
      <c r="BV1029" s="32" t="str">
        <f t="shared" si="1295"/>
        <v>Industrie</v>
      </c>
      <c r="BW1029" s="32" t="str">
        <f t="shared" si="1295"/>
        <v>50% Chemical industry (material use), glass</v>
      </c>
      <c r="BX1029" s="32" t="str">
        <f t="shared" si="1295"/>
        <v>Membrane for deblending - electr. demand</v>
      </c>
      <c r="BY1029" s="32" t="str">
        <f t="shared" si="1295"/>
        <v>50% Chemical industry (material use), glass-Membrane for deblending - electr. demand</v>
      </c>
      <c r="BZ1029" s="32">
        <f t="shared" si="1281"/>
        <v>15.451723741276162</v>
      </c>
      <c r="CA1029" s="32">
        <f t="shared" si="1282"/>
        <v>15.103504064239528</v>
      </c>
    </row>
    <row r="1030" spans="69:79" x14ac:dyDescent="0.25">
      <c r="BQ1030" s="32">
        <f t="shared" si="1263"/>
        <v>21</v>
      </c>
      <c r="BR1030" s="32">
        <f t="shared" si="1264"/>
        <v>7</v>
      </c>
      <c r="BS1030" s="32" t="str">
        <f t="shared" ca="1" si="1265"/>
        <v>NL</v>
      </c>
      <c r="BT1030" s="32" t="str">
        <f t="shared" ref="BT1030:BY1030" si="1296">BT979</f>
        <v>&lt;5%</v>
      </c>
      <c r="BU1030" s="32" t="str">
        <f t="shared" si="1296"/>
        <v>DSO</v>
      </c>
      <c r="BV1030" s="32" t="str">
        <f t="shared" si="1296"/>
        <v>Industrie</v>
      </c>
      <c r="BW1030" s="32" t="str">
        <f t="shared" si="1296"/>
        <v>50% Chemical industry (material use), glass</v>
      </c>
      <c r="BX1030" s="32" t="str">
        <f t="shared" si="1296"/>
        <v>Membrane for deblending - H2. use</v>
      </c>
      <c r="BY1030" s="32" t="str">
        <f t="shared" si="1296"/>
        <v>50% Chemical industry (material use), glass-Membrane for deblending - H2. use</v>
      </c>
      <c r="BZ1030" s="32">
        <f t="shared" si="1281"/>
        <v>15.451723741276162</v>
      </c>
      <c r="CA1030" s="32">
        <f t="shared" si="1282"/>
        <v>8.5003370214844409</v>
      </c>
    </row>
    <row r="1031" spans="69:79" x14ac:dyDescent="0.25">
      <c r="BQ1031" s="32">
        <f t="shared" si="1263"/>
        <v>21</v>
      </c>
      <c r="BR1031" s="32">
        <f t="shared" si="1264"/>
        <v>8</v>
      </c>
      <c r="BS1031" s="32" t="str">
        <f t="shared" ca="1" si="1265"/>
        <v>NL</v>
      </c>
      <c r="BT1031" s="32" t="str">
        <f t="shared" ref="BT1031:BY1031" si="1297">BT980</f>
        <v>from 5 to 10%</v>
      </c>
      <c r="BU1031" s="32" t="str">
        <f t="shared" si="1297"/>
        <v>TSO</v>
      </c>
      <c r="BV1031" s="32" t="str">
        <f t="shared" si="1297"/>
        <v>End-use</v>
      </c>
      <c r="BW1031" s="32" t="str">
        <f t="shared" si="1297"/>
        <v xml:space="preserve">Gas turbine for power generation (old stock) </v>
      </c>
      <c r="BX1031" s="32" t="str">
        <f t="shared" si="1297"/>
        <v>Membrane for deblending - Investment</v>
      </c>
      <c r="BY1031" s="32" t="str">
        <f t="shared" si="1297"/>
        <v>Gas turbine for power generation (old stock) -Membrane for deblending - Investment</v>
      </c>
      <c r="BZ1031" s="32">
        <f t="shared" si="1281"/>
        <v>13.309996918469576</v>
      </c>
      <c r="CA1031" s="32">
        <f t="shared" si="1282"/>
        <v>20.607306637842978</v>
      </c>
    </row>
    <row r="1032" spans="69:79" x14ac:dyDescent="0.25">
      <c r="BQ1032" s="32">
        <f t="shared" si="1263"/>
        <v>21</v>
      </c>
      <c r="BR1032" s="32">
        <f t="shared" si="1264"/>
        <v>9</v>
      </c>
      <c r="BS1032" s="32" t="str">
        <f t="shared" ca="1" si="1265"/>
        <v>NL</v>
      </c>
      <c r="BT1032" s="32" t="str">
        <f t="shared" ref="BT1032:BY1032" si="1298">BT981</f>
        <v>from 5 to 10%</v>
      </c>
      <c r="BU1032" s="32" t="str">
        <f t="shared" si="1298"/>
        <v>TSO</v>
      </c>
      <c r="BV1032" s="32" t="str">
        <f t="shared" si="1298"/>
        <v>End-use</v>
      </c>
      <c r="BW1032" s="32" t="str">
        <f t="shared" si="1298"/>
        <v xml:space="preserve">Gas turbine for power generation (old stock) </v>
      </c>
      <c r="BX1032" s="32" t="str">
        <f t="shared" si="1298"/>
        <v>Membrane for deblending - electr. demand</v>
      </c>
      <c r="BY1032" s="32" t="str">
        <f t="shared" si="1298"/>
        <v>Gas turbine for power generation (old stock) -Membrane for deblending - electr. demand</v>
      </c>
      <c r="BZ1032" s="32">
        <f t="shared" si="1281"/>
        <v>29.401401807239036</v>
      </c>
      <c r="CA1032" s="32">
        <f t="shared" si="1282"/>
        <v>28.738812518615404</v>
      </c>
    </row>
    <row r="1033" spans="69:79" x14ac:dyDescent="0.25">
      <c r="BQ1033" s="32">
        <f t="shared" si="1263"/>
        <v>21</v>
      </c>
      <c r="BR1033" s="32">
        <f t="shared" si="1264"/>
        <v>10</v>
      </c>
      <c r="BS1033" s="32" t="str">
        <f t="shared" ca="1" si="1265"/>
        <v>NL</v>
      </c>
      <c r="BT1033" s="32" t="str">
        <f t="shared" ref="BT1033:BY1033" si="1299">BT982</f>
        <v>from 5 to 10%</v>
      </c>
      <c r="BU1033" s="32" t="str">
        <f t="shared" si="1299"/>
        <v>TSO</v>
      </c>
      <c r="BV1033" s="32" t="str">
        <f t="shared" si="1299"/>
        <v>End-use</v>
      </c>
      <c r="BW1033" s="32" t="str">
        <f t="shared" si="1299"/>
        <v xml:space="preserve">Gas turbine for power generation (old stock) </v>
      </c>
      <c r="BX1033" s="32" t="str">
        <f t="shared" si="1299"/>
        <v>Membrane for deblending - H2. use</v>
      </c>
      <c r="BY1033" s="32" t="str">
        <f t="shared" si="1299"/>
        <v>Gas turbine for power generation (old stock) -Membrane for deblending - H2. use</v>
      </c>
      <c r="BZ1033" s="32">
        <f t="shared" si="1281"/>
        <v>29.401401807239036</v>
      </c>
      <c r="CA1033" s="32">
        <f t="shared" si="1282"/>
        <v>32.348730594761776</v>
      </c>
    </row>
    <row r="1034" spans="69:79" x14ac:dyDescent="0.25">
      <c r="BQ1034" s="32">
        <f t="shared" si="1263"/>
        <v>21</v>
      </c>
      <c r="BR1034" s="32">
        <f t="shared" si="1264"/>
        <v>11</v>
      </c>
      <c r="BS1034" s="32" t="str">
        <f t="shared" ca="1" si="1265"/>
        <v>NL</v>
      </c>
      <c r="BT1034" s="32" t="str">
        <f t="shared" ref="BT1034:BY1034" si="1300">BT983</f>
        <v>from 5 to 10%</v>
      </c>
      <c r="BU1034" s="32" t="str">
        <f t="shared" si="1300"/>
        <v>TSO</v>
      </c>
      <c r="BV1034" s="32" t="str">
        <f t="shared" si="1300"/>
        <v>Transmission</v>
      </c>
      <c r="BW1034" s="32" t="str">
        <f t="shared" si="1300"/>
        <v>Gas turbine for gas grid  - inkl. transit</v>
      </c>
      <c r="BX1034" s="32" t="str">
        <f t="shared" si="1300"/>
        <v>Membrane for deblending - Investment</v>
      </c>
      <c r="BY1034" s="32" t="str">
        <f t="shared" si="1300"/>
        <v>Gas turbine for gas grid  - inkl. transit-Membrane for deblending - Investment</v>
      </c>
      <c r="BZ1034" s="32">
        <f t="shared" si="1281"/>
        <v>4.1203815867898808</v>
      </c>
      <c r="CA1034" s="32">
        <f t="shared" si="1282"/>
        <v>15.644900644258023</v>
      </c>
    </row>
    <row r="1035" spans="69:79" x14ac:dyDescent="0.25">
      <c r="BQ1035" s="32">
        <f t="shared" si="1263"/>
        <v>21</v>
      </c>
      <c r="BR1035" s="32">
        <f t="shared" si="1264"/>
        <v>12</v>
      </c>
      <c r="BS1035" s="32" t="str">
        <f t="shared" ca="1" si="1265"/>
        <v>NL</v>
      </c>
      <c r="BT1035" s="32" t="str">
        <f t="shared" ref="BT1035:BY1035" si="1301">BT984</f>
        <v>from 5 to 10%</v>
      </c>
      <c r="BU1035" s="32" t="str">
        <f t="shared" si="1301"/>
        <v>TSO</v>
      </c>
      <c r="BV1035" s="32" t="str">
        <f t="shared" si="1301"/>
        <v>Transmission</v>
      </c>
      <c r="BW1035" s="32" t="str">
        <f t="shared" si="1301"/>
        <v>Gas turbine for gas grid  - inkl. transit</v>
      </c>
      <c r="BX1035" s="32" t="str">
        <f t="shared" si="1301"/>
        <v>Membrane for deblending - electr. demand</v>
      </c>
      <c r="BY1035" s="32" t="str">
        <f t="shared" si="1301"/>
        <v>Gas turbine for gas grid  - inkl. transit-Membrane for deblending - electr. demand</v>
      </c>
      <c r="BZ1035" s="32">
        <f t="shared" si="1281"/>
        <v>2.4934329181552135</v>
      </c>
      <c r="CA1035" s="32">
        <f t="shared" si="1282"/>
        <v>2.5314039778225514</v>
      </c>
    </row>
    <row r="1036" spans="69:79" x14ac:dyDescent="0.25">
      <c r="BQ1036" s="32">
        <f t="shared" si="1263"/>
        <v>21</v>
      </c>
      <c r="BR1036" s="32">
        <f t="shared" si="1264"/>
        <v>13</v>
      </c>
      <c r="BS1036" s="32" t="str">
        <f t="shared" ca="1" si="1265"/>
        <v>NL</v>
      </c>
      <c r="BT1036" s="32" t="str">
        <f t="shared" ref="BT1036:BY1036" si="1302">BT985</f>
        <v>from 5 to 10%</v>
      </c>
      <c r="BU1036" s="32" t="str">
        <f t="shared" si="1302"/>
        <v>TSO</v>
      </c>
      <c r="BV1036" s="32" t="str">
        <f t="shared" si="1302"/>
        <v>Transmission</v>
      </c>
      <c r="BW1036" s="32" t="str">
        <f t="shared" si="1302"/>
        <v>Gas turbine for gas grid  - inkl. transit</v>
      </c>
      <c r="BX1036" s="32" t="str">
        <f t="shared" si="1302"/>
        <v>Membrane for deblending - H2. use</v>
      </c>
      <c r="BY1036" s="32" t="str">
        <f t="shared" si="1302"/>
        <v>Gas turbine for gas grid  - inkl. transit-Membrane for deblending - H2. use</v>
      </c>
      <c r="BZ1036" s="32">
        <f t="shared" si="1281"/>
        <v>2.4934329181552135</v>
      </c>
      <c r="CA1036" s="32">
        <f t="shared" si="1282"/>
        <v>2.7433858512710176</v>
      </c>
    </row>
    <row r="1037" spans="69:79" x14ac:dyDescent="0.25">
      <c r="BQ1037" s="32">
        <f t="shared" si="1263"/>
        <v>21</v>
      </c>
      <c r="BR1037" s="32">
        <f t="shared" si="1264"/>
        <v>14</v>
      </c>
      <c r="BS1037" s="32" t="str">
        <f t="shared" ca="1" si="1265"/>
        <v>NL</v>
      </c>
      <c r="BT1037" s="32" t="str">
        <f t="shared" ref="BT1037:BY1037" si="1303">BT986</f>
        <v>from 5 to 10%</v>
      </c>
      <c r="BU1037" s="32" t="str">
        <f t="shared" si="1303"/>
        <v>TSO</v>
      </c>
      <c r="BV1037" s="32" t="str">
        <f t="shared" si="1303"/>
        <v>Storage</v>
      </c>
      <c r="BW1037" s="32" t="str">
        <f t="shared" si="1303"/>
        <v>Gas turbine for storage (cavern + porous)</v>
      </c>
      <c r="BX1037" s="32" t="str">
        <f t="shared" si="1303"/>
        <v>Membrane for deblending - Investment</v>
      </c>
      <c r="BY1037" s="32" t="str">
        <f t="shared" si="1303"/>
        <v>Gas turbine for storage (cavern + porous)-Membrane for deblending - Investment</v>
      </c>
      <c r="BZ1037" s="32">
        <f t="shared" si="1281"/>
        <v>0.6201518324607328</v>
      </c>
      <c r="CA1037" s="32">
        <f t="shared" si="1282"/>
        <v>2.3546881760437972</v>
      </c>
    </row>
    <row r="1038" spans="69:79" x14ac:dyDescent="0.25">
      <c r="BQ1038" s="32">
        <f t="shared" si="1263"/>
        <v>21</v>
      </c>
      <c r="BR1038" s="32">
        <f t="shared" si="1264"/>
        <v>15</v>
      </c>
      <c r="BS1038" s="32" t="str">
        <f t="shared" ca="1" si="1265"/>
        <v>NL</v>
      </c>
      <c r="BT1038" s="32" t="str">
        <f t="shared" ref="BT1038:BY1038" si="1304">BT987</f>
        <v>from 5 to 10%</v>
      </c>
      <c r="BU1038" s="32" t="str">
        <f t="shared" si="1304"/>
        <v>TSO</v>
      </c>
      <c r="BV1038" s="32" t="str">
        <f t="shared" si="1304"/>
        <v>Storage</v>
      </c>
      <c r="BW1038" s="32" t="str">
        <f t="shared" si="1304"/>
        <v>Gas turbine for storage (cavern + porous)</v>
      </c>
      <c r="BX1038" s="32" t="str">
        <f t="shared" si="1304"/>
        <v>Membrane for deblending - electr. demand</v>
      </c>
      <c r="BY1038" s="32" t="str">
        <f t="shared" si="1304"/>
        <v>Gas turbine for storage (cavern + porous)-Membrane for deblending - electr. demand</v>
      </c>
      <c r="BZ1038" s="32">
        <f t="shared" si="1281"/>
        <v>0.49300737172774861</v>
      </c>
      <c r="CA1038" s="32">
        <f t="shared" si="1282"/>
        <v>0.50051509820076001</v>
      </c>
    </row>
    <row r="1039" spans="69:79" x14ac:dyDescent="0.25">
      <c r="BQ1039" s="32">
        <f t="shared" si="1263"/>
        <v>21</v>
      </c>
      <c r="BR1039" s="32">
        <f t="shared" si="1264"/>
        <v>16</v>
      </c>
      <c r="BS1039" s="32" t="str">
        <f t="shared" ca="1" si="1265"/>
        <v>NL</v>
      </c>
      <c r="BT1039" s="32" t="str">
        <f t="shared" ref="BT1039:BY1039" si="1305">BT988</f>
        <v>from 5 to 10%</v>
      </c>
      <c r="BU1039" s="32" t="str">
        <f t="shared" si="1305"/>
        <v>TSO</v>
      </c>
      <c r="BV1039" s="32" t="str">
        <f t="shared" si="1305"/>
        <v>Storage</v>
      </c>
      <c r="BW1039" s="32" t="str">
        <f t="shared" si="1305"/>
        <v>Gas turbine for storage (cavern + porous)</v>
      </c>
      <c r="BX1039" s="32" t="str">
        <f t="shared" si="1305"/>
        <v>Membrane for deblending - H2. use</v>
      </c>
      <c r="BY1039" s="32" t="str">
        <f t="shared" si="1305"/>
        <v>Gas turbine for storage (cavern + porous)-Membrane for deblending - H2. use</v>
      </c>
      <c r="BZ1039" s="32">
        <f t="shared" si="1281"/>
        <v>0.49300737172774861</v>
      </c>
      <c r="CA1039" s="32">
        <f t="shared" si="1282"/>
        <v>0.54242864860021245</v>
      </c>
    </row>
    <row r="1040" spans="69:79" x14ac:dyDescent="0.25">
      <c r="BQ1040" s="32">
        <f t="shared" si="1263"/>
        <v>21</v>
      </c>
      <c r="BR1040" s="32">
        <f t="shared" si="1264"/>
        <v>17</v>
      </c>
      <c r="BS1040" s="32" t="str">
        <f t="shared" ca="1" si="1265"/>
        <v>NL</v>
      </c>
      <c r="BT1040" s="32" t="str">
        <f t="shared" ref="BT1040:BY1040" si="1306">BT989</f>
        <v>from 5 to 10%</v>
      </c>
      <c r="BU1040" s="32" t="str">
        <f t="shared" si="1306"/>
        <v>TSO</v>
      </c>
      <c r="BV1040" s="32" t="str">
        <f t="shared" si="1306"/>
        <v>Industrie</v>
      </c>
      <c r="BW1040" s="32" t="str">
        <f t="shared" si="1306"/>
        <v>50% industrial high temperature application (&gt;500°C without glass)</v>
      </c>
      <c r="BX1040" s="32" t="str">
        <f t="shared" si="1306"/>
        <v>Calorific value adjustment - Investment</v>
      </c>
      <c r="BY1040" s="32" t="str">
        <f t="shared" si="1306"/>
        <v>50% industrial high temperature application (&gt;500°C without glass)-Calorific value adjustment - Investment</v>
      </c>
      <c r="BZ1040" s="32">
        <f t="shared" si="1281"/>
        <v>1.7720092344324947</v>
      </c>
      <c r="CA1040" s="32">
        <f t="shared" si="1282"/>
        <v>9.6299622971284133</v>
      </c>
    </row>
    <row r="1041" spans="69:79" x14ac:dyDescent="0.25">
      <c r="BQ1041" s="32">
        <f t="shared" si="1263"/>
        <v>21</v>
      </c>
      <c r="BR1041" s="32">
        <f t="shared" si="1264"/>
        <v>18</v>
      </c>
      <c r="BS1041" s="32" t="str">
        <f t="shared" ca="1" si="1265"/>
        <v>NL</v>
      </c>
      <c r="BT1041" s="32" t="str">
        <f t="shared" ref="BT1041:BY1041" si="1307">BT990</f>
        <v>from 5 to 10%</v>
      </c>
      <c r="BU1041" s="32" t="str">
        <f t="shared" si="1307"/>
        <v>TSO</v>
      </c>
      <c r="BV1041" s="32" t="str">
        <f t="shared" si="1307"/>
        <v>Industrie</v>
      </c>
      <c r="BW1041" s="32" t="str">
        <f t="shared" si="1307"/>
        <v>50% industrial high temperature application (&gt;500°C without glass)</v>
      </c>
      <c r="BX1041" s="32" t="str">
        <f t="shared" si="1307"/>
        <v xml:space="preserve">Calorific value adjustment - LPG demand </v>
      </c>
      <c r="BY1041" s="32" t="str">
        <f t="shared" si="1307"/>
        <v xml:space="preserve">50% industrial high temperature application (&gt;500°C without glass)-Calorific value adjustment - LPG demand </v>
      </c>
      <c r="BZ1041" s="32">
        <f t="shared" si="1281"/>
        <v>15.522800893628654</v>
      </c>
      <c r="CA1041" s="32">
        <f t="shared" si="1282"/>
        <v>81.815947374483812</v>
      </c>
    </row>
    <row r="1042" spans="69:79" x14ac:dyDescent="0.25">
      <c r="BQ1042" s="32">
        <f t="shared" si="1263"/>
        <v>21</v>
      </c>
      <c r="BR1042" s="32">
        <f t="shared" si="1264"/>
        <v>19</v>
      </c>
      <c r="BS1042" s="32" t="str">
        <f t="shared" ca="1" si="1265"/>
        <v>NL</v>
      </c>
      <c r="BT1042" s="32" t="str">
        <f t="shared" ref="BT1042:BY1042" si="1308">BT991</f>
        <v>from 5 to 10%</v>
      </c>
      <c r="BU1042" s="32" t="str">
        <f t="shared" si="1308"/>
        <v>TSO</v>
      </c>
      <c r="BV1042" s="32" t="str">
        <f t="shared" si="1308"/>
        <v>Transmission</v>
      </c>
      <c r="BW1042" s="32" t="str">
        <f t="shared" si="1308"/>
        <v>Instalation of higher gas turbine capacities for compressors - inkl. transit and storage</v>
      </c>
      <c r="BX1042" s="32" t="str">
        <f t="shared" si="1308"/>
        <v>Investment +30% of excisting capacity</v>
      </c>
      <c r="BY1042" s="32" t="str">
        <f t="shared" si="1308"/>
        <v>Instalation of higher gas turbine capacities for compressors - inkl. transit and storage-Investment +30% of excisting capacity</v>
      </c>
      <c r="BZ1042" s="32">
        <f t="shared" si="1281"/>
        <v>0.4693128085058107</v>
      </c>
      <c r="CA1042" s="32">
        <f t="shared" si="1282"/>
        <v>71.821304398293364</v>
      </c>
    </row>
    <row r="1043" spans="69:79" x14ac:dyDescent="0.25">
      <c r="BQ1043" s="32">
        <f t="shared" si="1263"/>
        <v>21</v>
      </c>
      <c r="BR1043" s="32">
        <f t="shared" si="1264"/>
        <v>20</v>
      </c>
      <c r="BS1043" s="32" t="str">
        <f t="shared" ca="1" si="1265"/>
        <v>NL</v>
      </c>
      <c r="BT1043" s="32" t="str">
        <f t="shared" ref="BT1043:BY1043" si="1309">BT992</f>
        <v>from 5 to 10%</v>
      </c>
      <c r="BU1043" s="32" t="str">
        <f t="shared" si="1309"/>
        <v>TSO</v>
      </c>
      <c r="BV1043" s="32" t="str">
        <f t="shared" si="1309"/>
        <v>Transmission</v>
      </c>
      <c r="BW1043" s="32" t="str">
        <f t="shared" si="1309"/>
        <v>Instalation of higher gas turbine capacities for compressors - inkl. transit and storage</v>
      </c>
      <c r="BX1043" s="32" t="str">
        <f t="shared" si="1309"/>
        <v>Gas demand +30% of excisting transport losses</v>
      </c>
      <c r="BY1043" s="32" t="str">
        <f t="shared" si="1309"/>
        <v>Instalation of higher gas turbine capacities for compressors - inkl. transit and storage-Gas demand +30% of excisting transport losses</v>
      </c>
      <c r="BZ1043" s="32">
        <f t="shared" si="1281"/>
        <v>0.89593208696488869</v>
      </c>
      <c r="CA1043" s="32">
        <f t="shared" si="1282"/>
        <v>25.108395883196618</v>
      </c>
    </row>
    <row r="1044" spans="69:79" x14ac:dyDescent="0.25">
      <c r="BQ1044" s="32">
        <f t="shared" si="1263"/>
        <v>21</v>
      </c>
      <c r="BR1044" s="32">
        <f t="shared" si="1264"/>
        <v>21</v>
      </c>
      <c r="BS1044" s="32" t="str">
        <f t="shared" ca="1" si="1265"/>
        <v>NL</v>
      </c>
      <c r="BT1044" s="32" t="str">
        <f t="shared" ref="BT1044:BY1044" si="1310">BT993</f>
        <v>from 5 to 10%</v>
      </c>
      <c r="BU1044" s="32" t="str">
        <f t="shared" si="1310"/>
        <v>TSO</v>
      </c>
      <c r="BV1044" s="32" t="str">
        <f t="shared" si="1310"/>
        <v>Storage</v>
      </c>
      <c r="BW1044" s="32" t="str">
        <f t="shared" si="1310"/>
        <v>Gas pressure regulator storage withdrawal</v>
      </c>
      <c r="BX1044" s="32" t="str">
        <f t="shared" si="1310"/>
        <v xml:space="preserve">  +3% less energy required</v>
      </c>
      <c r="BY1044" s="32" t="str">
        <f t="shared" si="1310"/>
        <v>Gas pressure regulator storage withdrawal-  +3% less energy required</v>
      </c>
      <c r="BZ1044" s="32">
        <f t="shared" si="1281"/>
        <v>2.1794801999726709E-3</v>
      </c>
      <c r="CA1044" s="32">
        <f t="shared" si="1282"/>
        <v>-6.1079687262776801E-2</v>
      </c>
    </row>
    <row r="1045" spans="69:79" x14ac:dyDescent="0.25">
      <c r="BQ1045" s="32">
        <f t="shared" si="1263"/>
        <v>21</v>
      </c>
      <c r="BR1045" s="32">
        <f t="shared" si="1264"/>
        <v>22</v>
      </c>
      <c r="BS1045" s="32" t="str">
        <f t="shared" ca="1" si="1265"/>
        <v>NL</v>
      </c>
      <c r="BT1045" s="32" t="str">
        <f t="shared" ref="BT1045:BY1045" si="1311">BT994</f>
        <v>from 5 to 10%</v>
      </c>
      <c r="BU1045" s="32" t="str">
        <f t="shared" si="1311"/>
        <v>TSO</v>
      </c>
      <c r="BV1045" s="32" t="str">
        <f t="shared" si="1311"/>
        <v>Storage</v>
      </c>
      <c r="BW1045" s="32" t="str">
        <f t="shared" si="1311"/>
        <v>H2 losses by drying</v>
      </c>
      <c r="BX1045" s="32" t="str">
        <f t="shared" si="1311"/>
        <v xml:space="preserve">  5% of H2</v>
      </c>
      <c r="BY1045" s="32" t="str">
        <f t="shared" si="1311"/>
        <v>H2 losses by drying-  5% of H2</v>
      </c>
      <c r="BZ1045" s="32">
        <f t="shared" si="1281"/>
        <v>0.18487776439790574</v>
      </c>
      <c r="CA1045" s="32">
        <f t="shared" si="1282"/>
        <v>9.2438882198952861</v>
      </c>
    </row>
    <row r="1046" spans="69:79" x14ac:dyDescent="0.25">
      <c r="BQ1046" s="32">
        <f t="shared" si="1263"/>
        <v>21</v>
      </c>
      <c r="BR1046" s="32">
        <f t="shared" si="1264"/>
        <v>23</v>
      </c>
      <c r="BS1046" s="32" t="str">
        <f t="shared" ca="1" si="1265"/>
        <v>NL</v>
      </c>
      <c r="BT1046" s="32" t="str">
        <f t="shared" ref="BT1046:BY1046" si="1312">BT995</f>
        <v>from 5 to 10%</v>
      </c>
      <c r="BU1046" s="32" t="str">
        <f t="shared" si="1312"/>
        <v>TSO</v>
      </c>
      <c r="BV1046" s="32" t="str">
        <f t="shared" si="1312"/>
        <v>Transmission</v>
      </c>
      <c r="BW1046" s="32" t="str">
        <f t="shared" si="1312"/>
        <v>Gas pressure regulator &gt;40 to 16bar</v>
      </c>
      <c r="BX1046" s="32" t="str">
        <f t="shared" si="1312"/>
        <v xml:space="preserve">  +3% less energy required</v>
      </c>
      <c r="BY1046" s="32" t="str">
        <f t="shared" si="1312"/>
        <v>Gas pressure regulator &gt;40 to 16bar-  +3% less energy required</v>
      </c>
      <c r="BZ1046" s="32">
        <f t="shared" si="1281"/>
        <v>8.4683111741615854E-3</v>
      </c>
      <c r="CA1046" s="32">
        <f t="shared" si="1282"/>
        <v>-0.23732346738830373</v>
      </c>
    </row>
    <row r="1047" spans="69:79" x14ac:dyDescent="0.25">
      <c r="BQ1047" s="32">
        <f t="shared" si="1263"/>
        <v>21</v>
      </c>
      <c r="BR1047" s="32">
        <f t="shared" si="1264"/>
        <v>24</v>
      </c>
      <c r="BS1047" s="32" t="str">
        <f t="shared" ca="1" si="1265"/>
        <v>NL</v>
      </c>
      <c r="BT1047" s="32" t="str">
        <f t="shared" ref="BT1047:BY1047" si="1313">BT996</f>
        <v>from 5 to 10%</v>
      </c>
      <c r="BU1047" s="32" t="str">
        <f t="shared" si="1313"/>
        <v>DSO</v>
      </c>
      <c r="BV1047" s="32" t="str">
        <f t="shared" si="1313"/>
        <v>Industrie</v>
      </c>
      <c r="BW1047" s="32" t="str">
        <f t="shared" si="1313"/>
        <v>50% industrial high temperature application (&gt;500°C without glass)</v>
      </c>
      <c r="BX1047" s="32" t="str">
        <f t="shared" si="1313"/>
        <v>Calorific value adjustment - Investment</v>
      </c>
      <c r="BY1047" s="32" t="str">
        <f t="shared" si="1313"/>
        <v>50% industrial high temperature application (&gt;500°C without glass)-Calorific value adjustment - Investment</v>
      </c>
      <c r="BZ1047" s="32">
        <f t="shared" si="1281"/>
        <v>1.7720092344324947</v>
      </c>
      <c r="CA1047" s="32">
        <f t="shared" si="1282"/>
        <v>9.6299622971284133</v>
      </c>
    </row>
    <row r="1048" spans="69:79" x14ac:dyDescent="0.25">
      <c r="BQ1048" s="32">
        <f t="shared" si="1263"/>
        <v>21</v>
      </c>
      <c r="BR1048" s="32">
        <f t="shared" si="1264"/>
        <v>25</v>
      </c>
      <c r="BS1048" s="32" t="str">
        <f t="shared" ca="1" si="1265"/>
        <v>NL</v>
      </c>
      <c r="BT1048" s="32" t="str">
        <f t="shared" ref="BT1048:BY1048" si="1314">BT997</f>
        <v>from 5 to 10%</v>
      </c>
      <c r="BU1048" s="32" t="str">
        <f t="shared" si="1314"/>
        <v>DSO</v>
      </c>
      <c r="BV1048" s="32" t="str">
        <f t="shared" si="1314"/>
        <v>Industrie</v>
      </c>
      <c r="BW1048" s="32" t="str">
        <f t="shared" si="1314"/>
        <v>50% industrial high temperature application (&gt;500°C without glass)</v>
      </c>
      <c r="BX1048" s="32" t="str">
        <f t="shared" si="1314"/>
        <v xml:space="preserve">Calorific value adjustment - LPG demand </v>
      </c>
      <c r="BY1048" s="32" t="str">
        <f t="shared" si="1314"/>
        <v xml:space="preserve">50% industrial high temperature application (&gt;500°C without glass)-Calorific value adjustment - LPG demand </v>
      </c>
      <c r="BZ1048" s="32">
        <f t="shared" si="1281"/>
        <v>15.522800893628654</v>
      </c>
      <c r="CA1048" s="32">
        <f t="shared" si="1282"/>
        <v>81.815947374483812</v>
      </c>
    </row>
    <row r="1049" spans="69:79" x14ac:dyDescent="0.25">
      <c r="BQ1049" s="32">
        <f t="shared" si="1263"/>
        <v>21</v>
      </c>
      <c r="BR1049" s="32">
        <f t="shared" si="1264"/>
        <v>26</v>
      </c>
      <c r="BS1049" s="32" t="str">
        <f t="shared" ca="1" si="1265"/>
        <v>NL</v>
      </c>
      <c r="BT1049" s="32" t="str">
        <f t="shared" ref="BT1049:BY1049" si="1315">BT998</f>
        <v>from 5 to 10%</v>
      </c>
      <c r="BU1049" s="32" t="str">
        <f t="shared" si="1315"/>
        <v>TSO</v>
      </c>
      <c r="BV1049" s="32" t="str">
        <f t="shared" si="1315"/>
        <v>Transmission</v>
      </c>
      <c r="BW1049" s="32" t="str">
        <f t="shared" si="1315"/>
        <v>gas chromatographs (GC)</v>
      </c>
      <c r="BX1049" s="32" t="str">
        <f t="shared" si="1315"/>
        <v>Adaptation - Exchange helium</v>
      </c>
      <c r="BY1049" s="32" t="str">
        <f t="shared" si="1315"/>
        <v>gas chromatographs (GC)-Adaptation - Exchange helium</v>
      </c>
      <c r="BZ1049" s="32">
        <f t="shared" si="1281"/>
        <v>0.1792207792207792</v>
      </c>
      <c r="CA1049" s="32">
        <f t="shared" si="1282"/>
        <v>1.4151678445812954</v>
      </c>
    </row>
    <row r="1050" spans="69:79" x14ac:dyDescent="0.25">
      <c r="BQ1050" s="32">
        <f t="shared" si="1263"/>
        <v>21</v>
      </c>
      <c r="BR1050" s="32">
        <f t="shared" si="1264"/>
        <v>27</v>
      </c>
      <c r="BS1050" s="32" t="str">
        <f t="shared" ca="1" si="1265"/>
        <v>NL</v>
      </c>
      <c r="BT1050" s="32" t="str">
        <f t="shared" ref="BT1050:BY1050" si="1316">BT999</f>
        <v>from 5 to 10%</v>
      </c>
      <c r="BU1050" s="32" t="str">
        <f t="shared" si="1316"/>
        <v>DSO</v>
      </c>
      <c r="BV1050" s="32" t="str">
        <f t="shared" si="1316"/>
        <v>Industrie</v>
      </c>
      <c r="BW1050" s="32" t="str">
        <f t="shared" si="1316"/>
        <v>Chemical industry (material use), glass</v>
      </c>
      <c r="BX1050" s="32" t="str">
        <f t="shared" si="1316"/>
        <v>Membrane for deblending - Investment</v>
      </c>
      <c r="BY1050" s="32" t="str">
        <f t="shared" si="1316"/>
        <v>Chemical industry (material use), glass-Membrane for deblending - Investment</v>
      </c>
      <c r="BZ1050" s="32">
        <f t="shared" si="1281"/>
        <v>3.5277908085105398</v>
      </c>
      <c r="CA1050" s="32">
        <f t="shared" si="1282"/>
        <v>2.2205383769304916</v>
      </c>
    </row>
    <row r="1051" spans="69:79" x14ac:dyDescent="0.25">
      <c r="BQ1051" s="32">
        <f t="shared" si="1263"/>
        <v>21</v>
      </c>
      <c r="BR1051" s="32">
        <f t="shared" si="1264"/>
        <v>28</v>
      </c>
      <c r="BS1051" s="32" t="str">
        <f t="shared" ca="1" si="1265"/>
        <v>NL</v>
      </c>
      <c r="BT1051" s="32" t="str">
        <f t="shared" ref="BT1051:BY1051" si="1317">BT1000</f>
        <v>from 5 to 10%</v>
      </c>
      <c r="BU1051" s="32" t="str">
        <f t="shared" si="1317"/>
        <v>DSO</v>
      </c>
      <c r="BV1051" s="32" t="str">
        <f t="shared" si="1317"/>
        <v>Industrie</v>
      </c>
      <c r="BW1051" s="32" t="str">
        <f t="shared" si="1317"/>
        <v>Chemical industry (material use), glass</v>
      </c>
      <c r="BX1051" s="32" t="str">
        <f t="shared" si="1317"/>
        <v>Membrane for deblending - H2. use</v>
      </c>
      <c r="BY1051" s="32" t="str">
        <f t="shared" si="1317"/>
        <v>Chemical industry (material use), glass-Membrane for deblending - H2. use</v>
      </c>
      <c r="BZ1051" s="32">
        <f t="shared" si="1281"/>
        <v>30.903447482552323</v>
      </c>
      <c r="CA1051" s="32">
        <f t="shared" si="1282"/>
        <v>17.000674042968882</v>
      </c>
    </row>
    <row r="1052" spans="69:79" x14ac:dyDescent="0.25">
      <c r="BQ1052" s="32">
        <f t="shared" si="1263"/>
        <v>21</v>
      </c>
      <c r="BR1052" s="32">
        <f t="shared" si="1264"/>
        <v>29</v>
      </c>
      <c r="BS1052" s="32" t="str">
        <f t="shared" ca="1" si="1265"/>
        <v>NL</v>
      </c>
      <c r="BT1052" s="32" t="str">
        <f t="shared" ref="BT1052:BY1052" si="1318">BT1001</f>
        <v>from 10 to 20%</v>
      </c>
      <c r="BU1052" s="32" t="str">
        <f t="shared" si="1318"/>
        <v>TSO</v>
      </c>
      <c r="BV1052" s="32" t="str">
        <f t="shared" si="1318"/>
        <v>Transmission</v>
      </c>
      <c r="BW1052" s="32" t="str">
        <f t="shared" si="1318"/>
        <v>compresor gas grid</v>
      </c>
      <c r="BX1052" s="32" t="str">
        <f t="shared" si="1318"/>
        <v>Component exchange - 50% Investment</v>
      </c>
      <c r="BY1052" s="32" t="str">
        <f t="shared" si="1318"/>
        <v>compresor gas grid-Component exchange - 50% Investment</v>
      </c>
      <c r="BZ1052" s="32">
        <f t="shared" si="1281"/>
        <v>1.3597259236406607</v>
      </c>
      <c r="CA1052" s="32">
        <f t="shared" si="1282"/>
        <v>122.70518521958562</v>
      </c>
    </row>
    <row r="1053" spans="69:79" x14ac:dyDescent="0.25">
      <c r="BQ1053" s="32">
        <f t="shared" si="1263"/>
        <v>21</v>
      </c>
      <c r="BR1053" s="32">
        <f t="shared" si="1264"/>
        <v>30</v>
      </c>
      <c r="BS1053" s="32" t="str">
        <f t="shared" ca="1" si="1265"/>
        <v>NL</v>
      </c>
      <c r="BT1053" s="32" t="str">
        <f t="shared" ref="BT1053:BY1053" si="1319">BT1002</f>
        <v>from 10 to 20%</v>
      </c>
      <c r="BU1053" s="32" t="str">
        <f t="shared" si="1319"/>
        <v>TSO</v>
      </c>
      <c r="BV1053" s="32" t="str">
        <f t="shared" si="1319"/>
        <v>Storage</v>
      </c>
      <c r="BW1053" s="32" t="str">
        <f t="shared" si="1319"/>
        <v>compresor storage (cavern + porous)</v>
      </c>
      <c r="BX1053" s="32" t="str">
        <f t="shared" si="1319"/>
        <v>Component exchange - 50% Investment</v>
      </c>
      <c r="BY1053" s="32" t="str">
        <f t="shared" si="1319"/>
        <v>compresor storage (cavern + porous)-Component exchange - 50% Investment</v>
      </c>
      <c r="BZ1053" s="32">
        <f t="shared" si="1281"/>
        <v>0.20465010471204184</v>
      </c>
      <c r="CA1053" s="32">
        <f t="shared" si="1282"/>
        <v>18.468154918060545</v>
      </c>
    </row>
    <row r="1054" spans="69:79" x14ac:dyDescent="0.25">
      <c r="BQ1054" s="32">
        <f t="shared" si="1263"/>
        <v>21</v>
      </c>
      <c r="BR1054" s="32">
        <f t="shared" si="1264"/>
        <v>31</v>
      </c>
      <c r="BS1054" s="32" t="str">
        <f t="shared" ca="1" si="1265"/>
        <v>NL</v>
      </c>
      <c r="BT1054" s="32" t="str">
        <f t="shared" ref="BT1054:BY1054" si="1320">BT1003</f>
        <v>from 10 to 20%</v>
      </c>
      <c r="BU1054" s="32" t="str">
        <f t="shared" si="1320"/>
        <v>TSO</v>
      </c>
      <c r="BV1054" s="32" t="str">
        <f t="shared" si="1320"/>
        <v>Transmission</v>
      </c>
      <c r="BW1054" s="32" t="str">
        <f t="shared" si="1320"/>
        <v>Instalation of higher gas turbine capacities for compressors - inkl. transit and storage</v>
      </c>
      <c r="BX1054" s="32" t="str">
        <f t="shared" si="1320"/>
        <v>Investment +40% of excisting capacity</v>
      </c>
      <c r="BY1054" s="32" t="str">
        <f t="shared" si="1320"/>
        <v>Instalation of higher gas turbine capacities for compressors - inkl. transit and storage-Investment +40% of excisting capacity</v>
      </c>
      <c r="BZ1054" s="32">
        <f t="shared" si="1281"/>
        <v>0.62575041134108111</v>
      </c>
      <c r="CA1054" s="32">
        <f t="shared" si="1282"/>
        <v>95.761739197724523</v>
      </c>
    </row>
    <row r="1055" spans="69:79" x14ac:dyDescent="0.25">
      <c r="BQ1055" s="32">
        <f t="shared" si="1263"/>
        <v>21</v>
      </c>
      <c r="BR1055" s="32">
        <f t="shared" si="1264"/>
        <v>32</v>
      </c>
      <c r="BS1055" s="32" t="str">
        <f t="shared" ca="1" si="1265"/>
        <v>NL</v>
      </c>
      <c r="BT1055" s="32" t="str">
        <f t="shared" ref="BT1055:BY1055" si="1321">BT1004</f>
        <v>from 10 to 20%</v>
      </c>
      <c r="BU1055" s="32" t="str">
        <f t="shared" si="1321"/>
        <v>TSO</v>
      </c>
      <c r="BV1055" s="32" t="str">
        <f t="shared" si="1321"/>
        <v>Transmission</v>
      </c>
      <c r="BW1055" s="32" t="str">
        <f t="shared" si="1321"/>
        <v>Instalation of higher gas turbine capacities for compressors - inkl. transit and storage</v>
      </c>
      <c r="BX1055" s="32" t="str">
        <f t="shared" si="1321"/>
        <v>Gas demand +40% of excisting transport losses</v>
      </c>
      <c r="BY1055" s="32" t="str">
        <f t="shared" si="1321"/>
        <v>Instalation of higher gas turbine capacities for compressors - inkl. transit and storage-Gas demand +40% of excisting transport losses</v>
      </c>
      <c r="BZ1055" s="32">
        <f t="shared" si="1281"/>
        <v>1.1945761159531849</v>
      </c>
      <c r="CA1055" s="32">
        <f t="shared" si="1282"/>
        <v>33.477861177595486</v>
      </c>
    </row>
    <row r="1056" spans="69:79" x14ac:dyDescent="0.25">
      <c r="BQ1056" s="32">
        <f t="shared" si="1263"/>
        <v>21</v>
      </c>
      <c r="BR1056" s="32">
        <f t="shared" si="1264"/>
        <v>33</v>
      </c>
      <c r="BS1056" s="32" t="str">
        <f t="shared" ca="1" si="1265"/>
        <v>NL</v>
      </c>
      <c r="BT1056" s="32" t="str">
        <f t="shared" ref="BT1056:BY1056" si="1322">BT1005</f>
        <v>from 10 to 20%</v>
      </c>
      <c r="BU1056" s="32" t="str">
        <f t="shared" si="1322"/>
        <v>TSO</v>
      </c>
      <c r="BV1056" s="32" t="str">
        <f t="shared" si="1322"/>
        <v>Transmission</v>
      </c>
      <c r="BW1056" s="32" t="str">
        <f t="shared" si="1322"/>
        <v>gas chromatographs (GC)</v>
      </c>
      <c r="BX1056" s="32" t="str">
        <f t="shared" si="1322"/>
        <v>Adaptation - Exchange helium</v>
      </c>
      <c r="BY1056" s="32" t="str">
        <f t="shared" si="1322"/>
        <v>gas chromatographs (GC)-Adaptation - Exchange helium</v>
      </c>
      <c r="BZ1056" s="32">
        <f t="shared" si="1281"/>
        <v>0.1792207792207792</v>
      </c>
      <c r="CA1056" s="32">
        <f t="shared" si="1282"/>
        <v>0</v>
      </c>
    </row>
    <row r="1057" spans="69:79" x14ac:dyDescent="0.25">
      <c r="BQ1057" s="32">
        <f t="shared" si="1263"/>
        <v>21</v>
      </c>
      <c r="BR1057" s="32">
        <f t="shared" si="1264"/>
        <v>34</v>
      </c>
      <c r="BS1057" s="32" t="str">
        <f t="shared" ca="1" si="1265"/>
        <v>NL</v>
      </c>
      <c r="BT1057" s="32" t="str">
        <f t="shared" ref="BT1057:BY1057" si="1323">BT1006</f>
        <v>from 10 to 20%</v>
      </c>
      <c r="BU1057" s="32" t="str">
        <f t="shared" si="1323"/>
        <v>DSO</v>
      </c>
      <c r="BV1057" s="32" t="str">
        <f t="shared" si="1323"/>
        <v>End-use</v>
      </c>
      <c r="BW1057" s="32" t="str">
        <f t="shared" si="1323"/>
        <v>CHP for power generation</v>
      </c>
      <c r="BX1057" s="32" t="str">
        <f t="shared" si="1323"/>
        <v>Membrane for deblending - Investment</v>
      </c>
      <c r="BY1057" s="32" t="str">
        <f t="shared" si="1323"/>
        <v>CHP for power generation-Membrane for deblending - Investment</v>
      </c>
      <c r="BZ1057" s="32">
        <f t="shared" si="1281"/>
        <v>5.1539534887454108</v>
      </c>
      <c r="CA1057" s="32">
        <f t="shared" si="1282"/>
        <v>12.898142409656311</v>
      </c>
    </row>
    <row r="1058" spans="69:79" x14ac:dyDescent="0.25">
      <c r="BQ1058" s="32">
        <f t="shared" si="1263"/>
        <v>21</v>
      </c>
      <c r="BR1058" s="32">
        <f t="shared" si="1264"/>
        <v>35</v>
      </c>
      <c r="BS1058" s="32" t="str">
        <f t="shared" ca="1" si="1265"/>
        <v>NL</v>
      </c>
      <c r="BT1058" s="32" t="str">
        <f t="shared" ref="BT1058:BY1058" si="1324">BT1007</f>
        <v>from 10 to 20%</v>
      </c>
      <c r="BU1058" s="32" t="str">
        <f t="shared" si="1324"/>
        <v>DSO</v>
      </c>
      <c r="BV1058" s="32" t="str">
        <f t="shared" si="1324"/>
        <v>End-use</v>
      </c>
      <c r="BW1058" s="32" t="str">
        <f t="shared" si="1324"/>
        <v>CHP for power generation</v>
      </c>
      <c r="BX1058" s="32" t="str">
        <f t="shared" si="1324"/>
        <v>Membrane for deblending - electr. demand</v>
      </c>
      <c r="BY1058" s="32" t="str">
        <f t="shared" si="1324"/>
        <v>CHP for power generation-Membrane for deblending - electr. demand</v>
      </c>
      <c r="BZ1058" s="32">
        <f t="shared" si="1281"/>
        <v>17.314747614455737</v>
      </c>
      <c r="CA1058" s="32">
        <f t="shared" si="1282"/>
        <v>16.924542875927411</v>
      </c>
    </row>
    <row r="1059" spans="69:79" x14ac:dyDescent="0.25">
      <c r="BQ1059" s="32">
        <f t="shared" si="1263"/>
        <v>21</v>
      </c>
      <c r="BR1059" s="32">
        <f t="shared" si="1264"/>
        <v>36</v>
      </c>
      <c r="BS1059" s="32" t="str">
        <f t="shared" ca="1" si="1265"/>
        <v>NL</v>
      </c>
      <c r="BT1059" s="32" t="str">
        <f t="shared" ref="BT1059:BY1059" si="1325">BT1008</f>
        <v>from 10 to 20%</v>
      </c>
      <c r="BU1059" s="32" t="str">
        <f t="shared" si="1325"/>
        <v>DSO</v>
      </c>
      <c r="BV1059" s="32" t="str">
        <f t="shared" si="1325"/>
        <v>End-use</v>
      </c>
      <c r="BW1059" s="32" t="str">
        <f t="shared" si="1325"/>
        <v>CHP for power generation</v>
      </c>
      <c r="BX1059" s="32" t="str">
        <f t="shared" si="1325"/>
        <v>Membrane for deblending - H2. use</v>
      </c>
      <c r="BY1059" s="32" t="str">
        <f t="shared" si="1325"/>
        <v>CHP for power generation-Membrane for deblending - H2. use</v>
      </c>
      <c r="BZ1059" s="32">
        <f t="shared" si="1281"/>
        <v>17.314747614455737</v>
      </c>
      <c r="CA1059" s="32">
        <f t="shared" si="1282"/>
        <v>38.100911621051743</v>
      </c>
    </row>
    <row r="1060" spans="69:79" x14ac:dyDescent="0.25">
      <c r="BQ1060" s="32">
        <f t="shared" si="1263"/>
        <v>21</v>
      </c>
      <c r="BR1060" s="32">
        <f t="shared" si="1264"/>
        <v>37</v>
      </c>
      <c r="BS1060" s="32" t="str">
        <f t="shared" ca="1" si="1265"/>
        <v>NL</v>
      </c>
      <c r="BT1060" s="32" t="str">
        <f t="shared" ref="BT1060:BY1060" si="1326">BT1009</f>
        <v>from 10 to 20%</v>
      </c>
      <c r="BU1060" s="32" t="str">
        <f t="shared" si="1326"/>
        <v>TSO</v>
      </c>
      <c r="BV1060" s="32" t="str">
        <f t="shared" si="1326"/>
        <v>Storage</v>
      </c>
      <c r="BW1060" s="32" t="str">
        <f t="shared" si="1326"/>
        <v>Gas pressure regulator storage withdrawal</v>
      </c>
      <c r="BX1060" s="32" t="str">
        <f t="shared" si="1326"/>
        <v xml:space="preserve">  +5% less energy required</v>
      </c>
      <c r="BY1060" s="32" t="str">
        <f t="shared" si="1326"/>
        <v>Gas pressure regulator storage withdrawal-  +5% less energy required</v>
      </c>
      <c r="BZ1060" s="32">
        <f t="shared" si="1281"/>
        <v>3.6324669999544517E-3</v>
      </c>
      <c r="CA1060" s="32">
        <f t="shared" si="1282"/>
        <v>-0.10179947877129468</v>
      </c>
    </row>
    <row r="1061" spans="69:79" x14ac:dyDescent="0.25">
      <c r="BQ1061" s="32">
        <f t="shared" si="1263"/>
        <v>21</v>
      </c>
      <c r="BR1061" s="32">
        <f t="shared" si="1264"/>
        <v>38</v>
      </c>
      <c r="BS1061" s="32" t="str">
        <f t="shared" ca="1" si="1265"/>
        <v>NL</v>
      </c>
      <c r="BT1061" s="32" t="str">
        <f t="shared" ref="BT1061:BY1061" si="1327">BT1010</f>
        <v>from 10 to 20%</v>
      </c>
      <c r="BU1061" s="32" t="str">
        <f t="shared" si="1327"/>
        <v>TSO</v>
      </c>
      <c r="BV1061" s="32" t="str">
        <f t="shared" si="1327"/>
        <v>Storage</v>
      </c>
      <c r="BW1061" s="32" t="str">
        <f t="shared" si="1327"/>
        <v>H2 losses by drying</v>
      </c>
      <c r="BX1061" s="32" t="str">
        <f t="shared" si="1327"/>
        <v xml:space="preserve">  5% of H2</v>
      </c>
      <c r="BY1061" s="32" t="str">
        <f t="shared" si="1327"/>
        <v>H2 losses by drying-  5% of H2</v>
      </c>
      <c r="BZ1061" s="32">
        <f t="shared" si="1281"/>
        <v>0.18487776439790574</v>
      </c>
      <c r="CA1061" s="32">
        <f t="shared" si="1282"/>
        <v>9.2438882198952861</v>
      </c>
    </row>
    <row r="1062" spans="69:79" x14ac:dyDescent="0.25">
      <c r="BQ1062" s="32">
        <f t="shared" si="1263"/>
        <v>21</v>
      </c>
      <c r="BR1062" s="32">
        <f t="shared" si="1264"/>
        <v>39</v>
      </c>
      <c r="BS1062" s="32" t="str">
        <f t="shared" ca="1" si="1265"/>
        <v>NL</v>
      </c>
      <c r="BT1062" s="32" t="str">
        <f t="shared" ref="BT1062:BY1062" si="1328">BT1011</f>
        <v>from 10 to 20%</v>
      </c>
      <c r="BU1062" s="32" t="str">
        <f t="shared" si="1328"/>
        <v>TSO</v>
      </c>
      <c r="BV1062" s="32" t="str">
        <f t="shared" si="1328"/>
        <v>Transmission</v>
      </c>
      <c r="BW1062" s="32" t="str">
        <f t="shared" si="1328"/>
        <v>Gas pressure regulator &gt;40 to 16bar</v>
      </c>
      <c r="BX1062" s="32" t="str">
        <f t="shared" si="1328"/>
        <v xml:space="preserve"> +5% less energy required</v>
      </c>
      <c r="BY1062" s="32" t="str">
        <f t="shared" si="1328"/>
        <v>Gas pressure regulator &gt;40 to 16bar- +5% less energy required</v>
      </c>
      <c r="BZ1062" s="32">
        <f t="shared" si="1281"/>
        <v>1.4113851956935979E-2</v>
      </c>
      <c r="CA1062" s="32">
        <f t="shared" si="1282"/>
        <v>-0.39553911231383965</v>
      </c>
    </row>
    <row r="1063" spans="69:79" x14ac:dyDescent="0.25">
      <c r="BQ1063" s="32">
        <f t="shared" si="1263"/>
        <v>21</v>
      </c>
      <c r="BR1063" s="32">
        <f t="shared" si="1264"/>
        <v>40</v>
      </c>
      <c r="BS1063" s="32" t="str">
        <f t="shared" ca="1" si="1265"/>
        <v>NL</v>
      </c>
      <c r="BT1063" s="32" t="str">
        <f t="shared" ref="BT1063:BY1063" si="1329">BT1012</f>
        <v>from 10 to 20%</v>
      </c>
      <c r="BU1063" s="32" t="str">
        <f t="shared" si="1329"/>
        <v>DSO</v>
      </c>
      <c r="BV1063" s="32" t="str">
        <f t="shared" si="1329"/>
        <v>Distribution</v>
      </c>
      <c r="BW1063" s="32" t="str">
        <f t="shared" si="1329"/>
        <v>Gas pressure regulator</v>
      </c>
      <c r="BX1063" s="32" t="str">
        <f t="shared" si="1329"/>
        <v>Exchange Gas pressure regulator - Investment</v>
      </c>
      <c r="BY1063" s="32" t="str">
        <f t="shared" si="1329"/>
        <v>Gas pressure regulator-Exchange Gas pressure regulator - Investment</v>
      </c>
      <c r="BZ1063" s="32">
        <f t="shared" si="1281"/>
        <v>9.8496822335025378</v>
      </c>
      <c r="CA1063" s="32">
        <f t="shared" si="1282"/>
        <v>27.630574399024315</v>
      </c>
    </row>
    <row r="1064" spans="69:79" x14ac:dyDescent="0.25">
      <c r="BQ1064" s="32">
        <f t="shared" si="1263"/>
        <v>21</v>
      </c>
      <c r="BR1064" s="32">
        <f t="shared" si="1264"/>
        <v>41</v>
      </c>
      <c r="BS1064" s="32" t="str">
        <f t="shared" ca="1" si="1265"/>
        <v>NL</v>
      </c>
      <c r="BT1064" s="32" t="str">
        <f t="shared" ref="BT1064:BY1064" si="1330">BT1013</f>
        <v>from 10 to 20%</v>
      </c>
      <c r="BU1064" s="32" t="str">
        <f t="shared" si="1330"/>
        <v>DSO</v>
      </c>
      <c r="BV1064" s="32" t="str">
        <f t="shared" si="1330"/>
        <v>Distribution</v>
      </c>
      <c r="BW1064" s="32" t="str">
        <f t="shared" si="1330"/>
        <v>gas chromatographs (GC)</v>
      </c>
      <c r="BX1064" s="32" t="str">
        <f t="shared" si="1330"/>
        <v>Additional PCS Analysers for calorific value reconstruction system</v>
      </c>
      <c r="BY1064" s="32" t="str">
        <f t="shared" si="1330"/>
        <v>gas chromatographs (GC)-Additional PCS Analysers for calorific value reconstruction system</v>
      </c>
      <c r="BZ1064" s="32">
        <f t="shared" si="1281"/>
        <v>2.0062944162436547</v>
      </c>
      <c r="CA1064" s="32">
        <f t="shared" si="1282"/>
        <v>31.684309787911403</v>
      </c>
    </row>
    <row r="1065" spans="69:79" x14ac:dyDescent="0.25">
      <c r="BQ1065" s="32">
        <f t="shared" si="1263"/>
        <v>21</v>
      </c>
      <c r="BR1065" s="32">
        <f t="shared" si="1264"/>
        <v>42</v>
      </c>
      <c r="BS1065" s="32" t="str">
        <f t="shared" ca="1" si="1265"/>
        <v>NL</v>
      </c>
      <c r="BT1065" s="32" t="str">
        <f t="shared" ref="BT1065:BY1065" si="1331">BT1014</f>
        <v>from 10 to 20%</v>
      </c>
      <c r="BU1065" s="32" t="str">
        <f t="shared" si="1331"/>
        <v>DSO</v>
      </c>
      <c r="BV1065" s="32" t="str">
        <f t="shared" si="1331"/>
        <v>Distribution</v>
      </c>
      <c r="BW1065" s="32" t="str">
        <f t="shared" si="1331"/>
        <v>Chemical industry (material use), glass</v>
      </c>
      <c r="BX1065" s="32" t="str">
        <f t="shared" si="1331"/>
        <v>Membrane for deblending - Investment</v>
      </c>
      <c r="BY1065" s="32" t="str">
        <f t="shared" si="1331"/>
        <v>Chemical industry (material use), glass-Membrane for deblending - Investment</v>
      </c>
      <c r="BZ1065" s="32">
        <f t="shared" si="1281"/>
        <v>3.5277908085105398</v>
      </c>
      <c r="CA1065" s="32">
        <f t="shared" si="1282"/>
        <v>3.3666227005075195</v>
      </c>
    </row>
    <row r="1066" spans="69:79" x14ac:dyDescent="0.25">
      <c r="BQ1066" s="32">
        <f t="shared" ref="BQ1066:BQ1129" si="1332">IF(BR1066=1,BQ1065+1,BQ1065)</f>
        <v>21</v>
      </c>
      <c r="BR1066" s="32">
        <f t="shared" ref="BR1066:BR1129" si="1333">IF(BR1065=MAX($A$4:$A$54),1,BR1065+1)</f>
        <v>43</v>
      </c>
      <c r="BS1066" s="32" t="str">
        <f t="shared" ref="BS1066:BS1129" ca="1" si="1334">OFFSET($AK$3,0,BQ1066-1)</f>
        <v>NL</v>
      </c>
      <c r="BT1066" s="32" t="str">
        <f t="shared" ref="BT1066:BY1066" si="1335">BT1015</f>
        <v>from 10 to 20%</v>
      </c>
      <c r="BU1066" s="32" t="str">
        <f t="shared" si="1335"/>
        <v>DSO</v>
      </c>
      <c r="BV1066" s="32" t="str">
        <f t="shared" si="1335"/>
        <v>Distribution</v>
      </c>
      <c r="BW1066" s="32" t="str">
        <f t="shared" si="1335"/>
        <v>Chemical industry (material use), glass</v>
      </c>
      <c r="BX1066" s="32" t="str">
        <f t="shared" si="1335"/>
        <v>Membrane for deblending - H2. use</v>
      </c>
      <c r="BY1066" s="32" t="str">
        <f t="shared" si="1335"/>
        <v>Chemical industry (material use), glass-Membrane for deblending - H2. use</v>
      </c>
      <c r="BZ1066" s="32">
        <f t="shared" si="1281"/>
        <v>61.806894965104647</v>
      </c>
      <c r="CA1066" s="32">
        <f t="shared" si="1282"/>
        <v>68.002696171875527</v>
      </c>
    </row>
    <row r="1067" spans="69:79" x14ac:dyDescent="0.25">
      <c r="BQ1067" s="32">
        <f t="shared" si="1332"/>
        <v>21</v>
      </c>
      <c r="BR1067" s="32">
        <f t="shared" si="1333"/>
        <v>44</v>
      </c>
      <c r="BS1067" s="32" t="str">
        <f t="shared" ca="1" si="1334"/>
        <v>NL</v>
      </c>
      <c r="BT1067" s="32" t="str">
        <f t="shared" ref="BT1067:BY1067" si="1336">BT1016</f>
        <v>from 10 to 20%</v>
      </c>
      <c r="BU1067" s="32" t="str">
        <f t="shared" si="1336"/>
        <v>DSO</v>
      </c>
      <c r="BV1067" s="32" t="str">
        <f t="shared" si="1336"/>
        <v>Distribution</v>
      </c>
      <c r="BW1067" s="32" t="str">
        <f t="shared" si="1336"/>
        <v xml:space="preserve">Gas turbine for power generation (old stock) </v>
      </c>
      <c r="BX1067" s="32" t="str">
        <f t="shared" si="1336"/>
        <v>Membrane for deblending - Investment</v>
      </c>
      <c r="BY1067" s="32" t="str">
        <f t="shared" si="1336"/>
        <v>Gas turbine for power generation (old stock) -Membrane for deblending - Investment</v>
      </c>
      <c r="BZ1067" s="32">
        <f t="shared" si="1281"/>
        <v>13.309996918469576</v>
      </c>
      <c r="CA1067" s="32">
        <f t="shared" si="1282"/>
        <v>12.701925993260303</v>
      </c>
    </row>
    <row r="1068" spans="69:79" x14ac:dyDescent="0.25">
      <c r="BQ1068" s="32">
        <f t="shared" si="1332"/>
        <v>21</v>
      </c>
      <c r="BR1068" s="32">
        <f t="shared" si="1333"/>
        <v>45</v>
      </c>
      <c r="BS1068" s="32" t="str">
        <f t="shared" ca="1" si="1334"/>
        <v>NL</v>
      </c>
      <c r="BT1068" s="32" t="str">
        <f t="shared" ref="BT1068:BY1068" si="1337">BT1017</f>
        <v>from 10 to 20%</v>
      </c>
      <c r="BU1068" s="32" t="str">
        <f t="shared" si="1337"/>
        <v>DSO</v>
      </c>
      <c r="BV1068" s="32" t="str">
        <f t="shared" si="1337"/>
        <v>Distribution</v>
      </c>
      <c r="BW1068" s="32" t="str">
        <f t="shared" si="1337"/>
        <v xml:space="preserve">Gas turbine for power generation (old stock) </v>
      </c>
      <c r="BX1068" s="32" t="str">
        <f t="shared" si="1337"/>
        <v>Membrane for deblending - H2. use</v>
      </c>
      <c r="BY1068" s="32" t="str">
        <f t="shared" si="1337"/>
        <v>Gas turbine for power generation (old stock) -Membrane for deblending - H2. use</v>
      </c>
      <c r="BZ1068" s="32">
        <f t="shared" si="1281"/>
        <v>29.401401807239036</v>
      </c>
      <c r="CA1068" s="32">
        <f t="shared" si="1282"/>
        <v>32.348730594761776</v>
      </c>
    </row>
    <row r="1069" spans="69:79" x14ac:dyDescent="0.25">
      <c r="BQ1069" s="32">
        <f t="shared" si="1332"/>
        <v>21</v>
      </c>
      <c r="BR1069" s="32">
        <f t="shared" si="1333"/>
        <v>46</v>
      </c>
      <c r="BS1069" s="32" t="str">
        <f t="shared" ca="1" si="1334"/>
        <v>NL</v>
      </c>
      <c r="BT1069" s="32" t="str">
        <f t="shared" ref="BT1069:BY1069" si="1338">BT1018</f>
        <v>from 10 to 20%</v>
      </c>
      <c r="BU1069" s="32" t="str">
        <f t="shared" si="1338"/>
        <v>DSO</v>
      </c>
      <c r="BV1069" s="32" t="str">
        <f t="shared" si="1338"/>
        <v>Distribution</v>
      </c>
      <c r="BW1069" s="32" t="str">
        <f t="shared" si="1338"/>
        <v>Gas turbine for grid and storage</v>
      </c>
      <c r="BX1069" s="32" t="str">
        <f t="shared" si="1338"/>
        <v>Membrane for deblending - Investment</v>
      </c>
      <c r="BY1069" s="32" t="str">
        <f t="shared" si="1338"/>
        <v>Gas turbine for grid and storage-Membrane for deblending - Investment</v>
      </c>
      <c r="BZ1069" s="32">
        <f t="shared" si="1281"/>
        <v>4.7405334192506139</v>
      </c>
      <c r="CA1069" s="32">
        <f t="shared" si="1282"/>
        <v>12.309160125291324</v>
      </c>
    </row>
    <row r="1070" spans="69:79" x14ac:dyDescent="0.25">
      <c r="BQ1070" s="32">
        <f t="shared" si="1332"/>
        <v>21</v>
      </c>
      <c r="BR1070" s="32">
        <f t="shared" si="1333"/>
        <v>47</v>
      </c>
      <c r="BS1070" s="32" t="str">
        <f t="shared" ca="1" si="1334"/>
        <v>NL</v>
      </c>
      <c r="BT1070" s="32" t="str">
        <f t="shared" ref="BT1070:BY1070" si="1339">BT1019</f>
        <v>from 10 to 20%</v>
      </c>
      <c r="BU1070" s="32" t="str">
        <f t="shared" si="1339"/>
        <v>DSO</v>
      </c>
      <c r="BV1070" s="32" t="str">
        <f t="shared" si="1339"/>
        <v>Distribution</v>
      </c>
      <c r="BW1070" s="32" t="str">
        <f t="shared" si="1339"/>
        <v>Gas turbine for grid and storage</v>
      </c>
      <c r="BX1070" s="32" t="str">
        <f t="shared" si="1339"/>
        <v>Membrane for deblending - H2. use</v>
      </c>
      <c r="BY1070" s="32" t="str">
        <f t="shared" si="1339"/>
        <v>Gas turbine for grid and storage-Membrane for deblending - H2. use</v>
      </c>
      <c r="BZ1070" s="32">
        <f t="shared" si="1281"/>
        <v>2.9864402898829621</v>
      </c>
      <c r="CA1070" s="32">
        <f t="shared" si="1282"/>
        <v>3.28581449987123</v>
      </c>
    </row>
    <row r="1071" spans="69:79" x14ac:dyDescent="0.25">
      <c r="BQ1071" s="32">
        <f t="shared" si="1332"/>
        <v>21</v>
      </c>
      <c r="BR1071" s="32">
        <f t="shared" si="1333"/>
        <v>48</v>
      </c>
      <c r="BS1071" s="32" t="str">
        <f t="shared" ca="1" si="1334"/>
        <v>NL</v>
      </c>
      <c r="BT1071" s="32" t="str">
        <f t="shared" ref="BT1071:BY1071" si="1340">BT1020</f>
        <v>from 10 to 20%</v>
      </c>
      <c r="BU1071" s="32" t="str">
        <f t="shared" si="1340"/>
        <v>DSO</v>
      </c>
      <c r="BV1071" s="32" t="str">
        <f t="shared" si="1340"/>
        <v>Distribution</v>
      </c>
      <c r="BW1071" s="32" t="str">
        <f t="shared" si="1340"/>
        <v>industrial high temperature application (&gt;500°C without glass)</v>
      </c>
      <c r="BX1071" s="32" t="str">
        <f t="shared" si="1340"/>
        <v xml:space="preserve">Calorific value adjustment - LPG demand </v>
      </c>
      <c r="BY1071" s="32" t="str">
        <f t="shared" si="1340"/>
        <v xml:space="preserve">industrial high temperature application (&gt;500°C without glass)-Calorific value adjustment - LPG demand </v>
      </c>
      <c r="BZ1071" s="32">
        <f t="shared" si="1281"/>
        <v>31.045601787257308</v>
      </c>
      <c r="CA1071" s="32">
        <f t="shared" si="1282"/>
        <v>163.63189474896762</v>
      </c>
    </row>
    <row r="1072" spans="69:79" x14ac:dyDescent="0.25">
      <c r="BQ1072" s="32">
        <f t="shared" si="1332"/>
        <v>21</v>
      </c>
      <c r="BR1072" s="32">
        <f t="shared" si="1333"/>
        <v>49</v>
      </c>
      <c r="BS1072" s="32" t="str">
        <f t="shared" ca="1" si="1334"/>
        <v>NL</v>
      </c>
      <c r="BT1072" s="32" t="str">
        <f t="shared" ref="BT1072:BY1072" si="1341">BT1021</f>
        <v>&gt;20%</v>
      </c>
      <c r="BU1072" s="32" t="str">
        <f t="shared" si="1341"/>
        <v>DSO</v>
      </c>
      <c r="BV1072" s="32" t="str">
        <f t="shared" si="1341"/>
        <v>End-use</v>
      </c>
      <c r="BW1072" s="32" t="str">
        <f t="shared" si="1341"/>
        <v>boilers</v>
      </c>
      <c r="BX1072" s="32" t="str">
        <f t="shared" si="1341"/>
        <v>new heating boilers - Investment</v>
      </c>
      <c r="BY1072" s="32" t="str">
        <f t="shared" si="1341"/>
        <v>boilers-new heating boilers - Investment</v>
      </c>
      <c r="BZ1072" s="32">
        <f t="shared" si="1281"/>
        <v>2801.3989745605572</v>
      </c>
      <c r="CA1072" s="32">
        <f t="shared" si="1282"/>
        <v>2893.0666239457823</v>
      </c>
    </row>
    <row r="1073" spans="69:79" x14ac:dyDescent="0.25">
      <c r="BQ1073" s="32">
        <f t="shared" si="1332"/>
        <v>21</v>
      </c>
      <c r="BR1073" s="32">
        <f t="shared" si="1333"/>
        <v>50</v>
      </c>
      <c r="BS1073" s="32" t="str">
        <f t="shared" ca="1" si="1334"/>
        <v>NL</v>
      </c>
      <c r="BT1073" s="32" t="str">
        <f t="shared" ref="BT1073:BY1073" si="1342">BT1022</f>
        <v>&gt;20%</v>
      </c>
      <c r="BU1073" s="32" t="str">
        <f t="shared" si="1342"/>
        <v>DSO</v>
      </c>
      <c r="BV1073" s="32" t="str">
        <f t="shared" si="1342"/>
        <v>…</v>
      </c>
      <c r="BW1073" s="32" t="str">
        <f t="shared" si="1342"/>
        <v>…</v>
      </c>
      <c r="BX1073" s="32" t="str">
        <f t="shared" si="1342"/>
        <v>new heating boilers - Investment</v>
      </c>
      <c r="BY1073" s="32" t="str">
        <f t="shared" si="1342"/>
        <v>…-new heating boilers - Investment</v>
      </c>
      <c r="BZ1073" s="32">
        <f t="shared" si="1281"/>
        <v>0</v>
      </c>
      <c r="CA1073" s="32">
        <f t="shared" si="1282"/>
        <v>0</v>
      </c>
    </row>
    <row r="1074" spans="69:79" x14ac:dyDescent="0.25">
      <c r="BQ1074" s="32">
        <f t="shared" si="1332"/>
        <v>21</v>
      </c>
      <c r="BR1074" s="32">
        <f t="shared" si="1333"/>
        <v>51</v>
      </c>
      <c r="BS1074" s="32" t="str">
        <f t="shared" ca="1" si="1334"/>
        <v>NL</v>
      </c>
      <c r="BT1074" s="32" t="str">
        <f t="shared" ref="BT1074:BY1074" si="1343">BT1023</f>
        <v>&gt;20%</v>
      </c>
      <c r="BU1074" s="32" t="str">
        <f t="shared" si="1343"/>
        <v>DSO</v>
      </c>
      <c r="BV1074" s="32" t="str">
        <f t="shared" si="1343"/>
        <v>…</v>
      </c>
      <c r="BW1074" s="32" t="str">
        <f t="shared" si="1343"/>
        <v>…</v>
      </c>
      <c r="BX1074" s="32" t="str">
        <f t="shared" si="1343"/>
        <v>new heating boilers - Investment</v>
      </c>
      <c r="BY1074" s="32" t="str">
        <f t="shared" si="1343"/>
        <v>…-new heating boilers - Investment</v>
      </c>
      <c r="BZ1074" s="32">
        <f t="shared" si="1281"/>
        <v>0</v>
      </c>
      <c r="CA1074" s="32">
        <f t="shared" si="1282"/>
        <v>0</v>
      </c>
    </row>
    <row r="1075" spans="69:79" x14ac:dyDescent="0.25">
      <c r="BQ1075" s="32">
        <f t="shared" si="1332"/>
        <v>22</v>
      </c>
      <c r="BR1075" s="32">
        <f t="shared" si="1333"/>
        <v>1</v>
      </c>
      <c r="BS1075" s="32" t="str">
        <f t="shared" ca="1" si="1334"/>
        <v>PL</v>
      </c>
      <c r="BT1075" s="32" t="str">
        <f t="shared" ref="BT1075:BY1075" si="1344">BT1024</f>
        <v>&lt;5%</v>
      </c>
      <c r="BU1075" s="32" t="str">
        <f t="shared" si="1344"/>
        <v>TSO</v>
      </c>
      <c r="BV1075" s="32" t="str">
        <f t="shared" si="1344"/>
        <v>Storage</v>
      </c>
      <c r="BW1075" s="32" t="str">
        <f t="shared" si="1344"/>
        <v>Porous storage</v>
      </c>
      <c r="BX1075" s="32" t="str">
        <f t="shared" si="1344"/>
        <v>Desulfurization and Drying - Investment</v>
      </c>
      <c r="BY1075" s="32" t="str">
        <f t="shared" si="1344"/>
        <v>Porous storage-Desulfurization and Drying - Investment</v>
      </c>
      <c r="BZ1075" s="32">
        <f t="shared" si="1281"/>
        <v>1.2540706806282722</v>
      </c>
      <c r="CA1075" s="32">
        <f t="shared" si="1282"/>
        <v>7.3301279856957402</v>
      </c>
    </row>
    <row r="1076" spans="69:79" x14ac:dyDescent="0.25">
      <c r="BQ1076" s="32">
        <f t="shared" si="1332"/>
        <v>22</v>
      </c>
      <c r="BR1076" s="32">
        <f t="shared" si="1333"/>
        <v>2</v>
      </c>
      <c r="BS1076" s="32" t="str">
        <f t="shared" ca="1" si="1334"/>
        <v>PL</v>
      </c>
      <c r="BT1076" s="32" t="str">
        <f t="shared" ref="BT1076:BY1076" si="1345">BT1025</f>
        <v>&lt;5%</v>
      </c>
      <c r="BU1076" s="32" t="str">
        <f t="shared" si="1345"/>
        <v>TSO</v>
      </c>
      <c r="BV1076" s="32" t="str">
        <f t="shared" si="1345"/>
        <v>Industrie</v>
      </c>
      <c r="BW1076" s="32" t="str">
        <f t="shared" si="1345"/>
        <v>50% Chemical industry (material use), glass</v>
      </c>
      <c r="BX1076" s="32" t="str">
        <f t="shared" si="1345"/>
        <v>Membrane for deblending - Investment</v>
      </c>
      <c r="BY1076" s="32" t="str">
        <f t="shared" si="1345"/>
        <v>50% Chemical industry (material use), glass-Membrane for deblending - Investment</v>
      </c>
      <c r="BZ1076" s="32">
        <f t="shared" si="1281"/>
        <v>2.0727308162811133</v>
      </c>
      <c r="CA1076" s="32">
        <f t="shared" si="1282"/>
        <v>1.9044586158825108</v>
      </c>
    </row>
    <row r="1077" spans="69:79" x14ac:dyDescent="0.25">
      <c r="BQ1077" s="32">
        <f t="shared" si="1332"/>
        <v>22</v>
      </c>
      <c r="BR1077" s="32">
        <f t="shared" si="1333"/>
        <v>3</v>
      </c>
      <c r="BS1077" s="32" t="str">
        <f t="shared" ca="1" si="1334"/>
        <v>PL</v>
      </c>
      <c r="BT1077" s="32" t="str">
        <f t="shared" ref="BT1077:BY1077" si="1346">BT1026</f>
        <v>&lt;5%</v>
      </c>
      <c r="BU1077" s="32" t="str">
        <f t="shared" si="1346"/>
        <v>TSO</v>
      </c>
      <c r="BV1077" s="32" t="str">
        <f t="shared" si="1346"/>
        <v>Industrie</v>
      </c>
      <c r="BW1077" s="32" t="str">
        <f t="shared" si="1346"/>
        <v>50% Chemical industry (material use), glass</v>
      </c>
      <c r="BX1077" s="32" t="str">
        <f t="shared" si="1346"/>
        <v>Membrane for deblending - electr. demand</v>
      </c>
      <c r="BY1077" s="32" t="str">
        <f t="shared" si="1346"/>
        <v>50% Chemical industry (material use), glass-Membrane for deblending - electr. demand</v>
      </c>
      <c r="BZ1077" s="32">
        <f t="shared" si="1281"/>
        <v>18.157121950622553</v>
      </c>
      <c r="CA1077" s="32">
        <f t="shared" si="1282"/>
        <v>17.747933484181697</v>
      </c>
    </row>
    <row r="1078" spans="69:79" x14ac:dyDescent="0.25">
      <c r="BQ1078" s="32">
        <f t="shared" si="1332"/>
        <v>22</v>
      </c>
      <c r="BR1078" s="32">
        <f t="shared" si="1333"/>
        <v>4</v>
      </c>
      <c r="BS1078" s="32" t="str">
        <f t="shared" ca="1" si="1334"/>
        <v>PL</v>
      </c>
      <c r="BT1078" s="32" t="str">
        <f t="shared" ref="BT1078:BY1078" si="1347">BT1027</f>
        <v>&lt;5%</v>
      </c>
      <c r="BU1078" s="32" t="str">
        <f t="shared" si="1347"/>
        <v>TSO</v>
      </c>
      <c r="BV1078" s="32" t="str">
        <f t="shared" si="1347"/>
        <v>Industrie</v>
      </c>
      <c r="BW1078" s="32" t="str">
        <f t="shared" si="1347"/>
        <v>50% Chemical industry (material use), glass</v>
      </c>
      <c r="BX1078" s="32" t="str">
        <f t="shared" si="1347"/>
        <v>Membrane for deblending - H2. use</v>
      </c>
      <c r="BY1078" s="32" t="str">
        <f t="shared" si="1347"/>
        <v>50% Chemical industry (material use), glass-Membrane for deblending - H2. use</v>
      </c>
      <c r="BZ1078" s="32">
        <f t="shared" si="1281"/>
        <v>18.157121950622553</v>
      </c>
      <c r="CA1078" s="32">
        <f t="shared" si="1282"/>
        <v>9.9886367699023833</v>
      </c>
    </row>
    <row r="1079" spans="69:79" x14ac:dyDescent="0.25">
      <c r="BQ1079" s="32">
        <f t="shared" si="1332"/>
        <v>22</v>
      </c>
      <c r="BR1079" s="32">
        <f t="shared" si="1333"/>
        <v>5</v>
      </c>
      <c r="BS1079" s="32" t="str">
        <f t="shared" ca="1" si="1334"/>
        <v>PL</v>
      </c>
      <c r="BT1079" s="32" t="str">
        <f t="shared" ref="BT1079:BY1079" si="1348">BT1028</f>
        <v>&lt;5%</v>
      </c>
      <c r="BU1079" s="32" t="str">
        <f t="shared" si="1348"/>
        <v>DSO</v>
      </c>
      <c r="BV1079" s="32" t="str">
        <f t="shared" si="1348"/>
        <v>Industrie</v>
      </c>
      <c r="BW1079" s="32" t="str">
        <f t="shared" si="1348"/>
        <v>50% Chemical industry (material use), glass</v>
      </c>
      <c r="BX1079" s="32" t="str">
        <f t="shared" si="1348"/>
        <v>Membrane for deblending - Investment</v>
      </c>
      <c r="BY1079" s="32" t="str">
        <f t="shared" si="1348"/>
        <v>50% Chemical industry (material use), glass-Membrane for deblending - Investment</v>
      </c>
      <c r="BZ1079" s="32">
        <f t="shared" si="1281"/>
        <v>2.0727308162811133</v>
      </c>
      <c r="CA1079" s="32">
        <f t="shared" si="1282"/>
        <v>1.9044586158825108</v>
      </c>
    </row>
    <row r="1080" spans="69:79" x14ac:dyDescent="0.25">
      <c r="BQ1080" s="32">
        <f t="shared" si="1332"/>
        <v>22</v>
      </c>
      <c r="BR1080" s="32">
        <f t="shared" si="1333"/>
        <v>6</v>
      </c>
      <c r="BS1080" s="32" t="str">
        <f t="shared" ca="1" si="1334"/>
        <v>PL</v>
      </c>
      <c r="BT1080" s="32" t="str">
        <f t="shared" ref="BT1080:BY1080" si="1349">BT1029</f>
        <v>&lt;5%</v>
      </c>
      <c r="BU1080" s="32" t="str">
        <f t="shared" si="1349"/>
        <v>DSO</v>
      </c>
      <c r="BV1080" s="32" t="str">
        <f t="shared" si="1349"/>
        <v>Industrie</v>
      </c>
      <c r="BW1080" s="32" t="str">
        <f t="shared" si="1349"/>
        <v>50% Chemical industry (material use), glass</v>
      </c>
      <c r="BX1080" s="32" t="str">
        <f t="shared" si="1349"/>
        <v>Membrane for deblending - electr. demand</v>
      </c>
      <c r="BY1080" s="32" t="str">
        <f t="shared" si="1349"/>
        <v>50% Chemical industry (material use), glass-Membrane for deblending - electr. demand</v>
      </c>
      <c r="BZ1080" s="32">
        <f t="shared" ref="BZ1080:BZ1143" si="1350">INDEX($I$4:$AI$54,$BR1080,$BQ1080)</f>
        <v>18.157121950622553</v>
      </c>
      <c r="CA1080" s="32">
        <f t="shared" ref="CA1080:CA1143" si="1351">INDEX($AK$4:$BK$54,$BR1080,$BQ1080)</f>
        <v>17.747933484181697</v>
      </c>
    </row>
    <row r="1081" spans="69:79" x14ac:dyDescent="0.25">
      <c r="BQ1081" s="32">
        <f t="shared" si="1332"/>
        <v>22</v>
      </c>
      <c r="BR1081" s="32">
        <f t="shared" si="1333"/>
        <v>7</v>
      </c>
      <c r="BS1081" s="32" t="str">
        <f t="shared" ca="1" si="1334"/>
        <v>PL</v>
      </c>
      <c r="BT1081" s="32" t="str">
        <f t="shared" ref="BT1081:BY1081" si="1352">BT1030</f>
        <v>&lt;5%</v>
      </c>
      <c r="BU1081" s="32" t="str">
        <f t="shared" si="1352"/>
        <v>DSO</v>
      </c>
      <c r="BV1081" s="32" t="str">
        <f t="shared" si="1352"/>
        <v>Industrie</v>
      </c>
      <c r="BW1081" s="32" t="str">
        <f t="shared" si="1352"/>
        <v>50% Chemical industry (material use), glass</v>
      </c>
      <c r="BX1081" s="32" t="str">
        <f t="shared" si="1352"/>
        <v>Membrane for deblending - H2. use</v>
      </c>
      <c r="BY1081" s="32" t="str">
        <f t="shared" si="1352"/>
        <v>50% Chemical industry (material use), glass-Membrane for deblending - H2. use</v>
      </c>
      <c r="BZ1081" s="32">
        <f t="shared" si="1350"/>
        <v>18.157121950622553</v>
      </c>
      <c r="CA1081" s="32">
        <f t="shared" si="1351"/>
        <v>9.9886367699023833</v>
      </c>
    </row>
    <row r="1082" spans="69:79" x14ac:dyDescent="0.25">
      <c r="BQ1082" s="32">
        <f t="shared" si="1332"/>
        <v>22</v>
      </c>
      <c r="BR1082" s="32">
        <f t="shared" si="1333"/>
        <v>8</v>
      </c>
      <c r="BS1082" s="32" t="str">
        <f t="shared" ca="1" si="1334"/>
        <v>PL</v>
      </c>
      <c r="BT1082" s="32" t="str">
        <f t="shared" ref="BT1082:BY1082" si="1353">BT1031</f>
        <v>from 5 to 10%</v>
      </c>
      <c r="BU1082" s="32" t="str">
        <f t="shared" si="1353"/>
        <v>TSO</v>
      </c>
      <c r="BV1082" s="32" t="str">
        <f t="shared" si="1353"/>
        <v>End-use</v>
      </c>
      <c r="BW1082" s="32" t="str">
        <f t="shared" si="1353"/>
        <v xml:space="preserve">Gas turbine for power generation (old stock) </v>
      </c>
      <c r="BX1082" s="32" t="str">
        <f t="shared" si="1353"/>
        <v>Membrane for deblending - Investment</v>
      </c>
      <c r="BY1082" s="32" t="str">
        <f t="shared" si="1353"/>
        <v>Gas turbine for power generation (old stock) -Membrane for deblending - Investment</v>
      </c>
      <c r="BZ1082" s="32">
        <f t="shared" si="1350"/>
        <v>4.5187908015802538</v>
      </c>
      <c r="CA1082" s="32">
        <f t="shared" si="1351"/>
        <v>6.996253135957585</v>
      </c>
    </row>
    <row r="1083" spans="69:79" x14ac:dyDescent="0.25">
      <c r="BQ1083" s="32">
        <f t="shared" si="1332"/>
        <v>22</v>
      </c>
      <c r="BR1083" s="32">
        <f t="shared" si="1333"/>
        <v>9</v>
      </c>
      <c r="BS1083" s="32" t="str">
        <f t="shared" ca="1" si="1334"/>
        <v>PL</v>
      </c>
      <c r="BT1083" s="32" t="str">
        <f t="shared" ref="BT1083:BY1083" si="1354">BT1032</f>
        <v>from 5 to 10%</v>
      </c>
      <c r="BU1083" s="32" t="str">
        <f t="shared" si="1354"/>
        <v>TSO</v>
      </c>
      <c r="BV1083" s="32" t="str">
        <f t="shared" si="1354"/>
        <v>End-use</v>
      </c>
      <c r="BW1083" s="32" t="str">
        <f t="shared" si="1354"/>
        <v xml:space="preserve">Gas turbine for power generation (old stock) </v>
      </c>
      <c r="BX1083" s="32" t="str">
        <f t="shared" si="1354"/>
        <v>Membrane for deblending - electr. demand</v>
      </c>
      <c r="BY1083" s="32" t="str">
        <f t="shared" si="1354"/>
        <v>Gas turbine for power generation (old stock) -Membrane for deblending - electr. demand</v>
      </c>
      <c r="BZ1083" s="32">
        <f t="shared" si="1350"/>
        <v>19.218274149309558</v>
      </c>
      <c r="CA1083" s="32">
        <f t="shared" si="1351"/>
        <v>18.785171582273801</v>
      </c>
    </row>
    <row r="1084" spans="69:79" x14ac:dyDescent="0.25">
      <c r="BQ1084" s="32">
        <f t="shared" si="1332"/>
        <v>22</v>
      </c>
      <c r="BR1084" s="32">
        <f t="shared" si="1333"/>
        <v>10</v>
      </c>
      <c r="BS1084" s="32" t="str">
        <f t="shared" ca="1" si="1334"/>
        <v>PL</v>
      </c>
      <c r="BT1084" s="32" t="str">
        <f t="shared" ref="BT1084:BY1084" si="1355">BT1033</f>
        <v>from 5 to 10%</v>
      </c>
      <c r="BU1084" s="32" t="str">
        <f t="shared" si="1355"/>
        <v>TSO</v>
      </c>
      <c r="BV1084" s="32" t="str">
        <f t="shared" si="1355"/>
        <v>End-use</v>
      </c>
      <c r="BW1084" s="32" t="str">
        <f t="shared" si="1355"/>
        <v xml:space="preserve">Gas turbine for power generation (old stock) </v>
      </c>
      <c r="BX1084" s="32" t="str">
        <f t="shared" si="1355"/>
        <v>Membrane for deblending - H2. use</v>
      </c>
      <c r="BY1084" s="32" t="str">
        <f t="shared" si="1355"/>
        <v>Gas turbine for power generation (old stock) -Membrane for deblending - H2. use</v>
      </c>
      <c r="BZ1084" s="32">
        <f t="shared" si="1350"/>
        <v>19.218274149309558</v>
      </c>
      <c r="CA1084" s="32">
        <f t="shared" si="1351"/>
        <v>21.144800408775797</v>
      </c>
    </row>
    <row r="1085" spans="69:79" x14ac:dyDescent="0.25">
      <c r="BQ1085" s="32">
        <f t="shared" si="1332"/>
        <v>22</v>
      </c>
      <c r="BR1085" s="32">
        <f t="shared" si="1333"/>
        <v>11</v>
      </c>
      <c r="BS1085" s="32" t="str">
        <f t="shared" ca="1" si="1334"/>
        <v>PL</v>
      </c>
      <c r="BT1085" s="32" t="str">
        <f t="shared" ref="BT1085:BY1085" si="1356">BT1034</f>
        <v>from 5 to 10%</v>
      </c>
      <c r="BU1085" s="32" t="str">
        <f t="shared" si="1356"/>
        <v>TSO</v>
      </c>
      <c r="BV1085" s="32" t="str">
        <f t="shared" si="1356"/>
        <v>Transmission</v>
      </c>
      <c r="BW1085" s="32" t="str">
        <f t="shared" si="1356"/>
        <v>Gas turbine for gas grid  - inkl. transit</v>
      </c>
      <c r="BX1085" s="32" t="str">
        <f t="shared" si="1356"/>
        <v>Membrane for deblending - Investment</v>
      </c>
      <c r="BY1085" s="32" t="str">
        <f t="shared" si="1356"/>
        <v>Gas turbine for gas grid  - inkl. transit-Membrane for deblending - Investment</v>
      </c>
      <c r="BZ1085" s="32">
        <f t="shared" si="1350"/>
        <v>1.4026376245688619</v>
      </c>
      <c r="CA1085" s="32">
        <f t="shared" si="1351"/>
        <v>5.3257509805964895</v>
      </c>
    </row>
    <row r="1086" spans="69:79" x14ac:dyDescent="0.25">
      <c r="BQ1086" s="32">
        <f t="shared" si="1332"/>
        <v>22</v>
      </c>
      <c r="BR1086" s="32">
        <f t="shared" si="1333"/>
        <v>12</v>
      </c>
      <c r="BS1086" s="32" t="str">
        <f t="shared" ca="1" si="1334"/>
        <v>PL</v>
      </c>
      <c r="BT1086" s="32" t="str">
        <f t="shared" ref="BT1086:BY1086" si="1357">BT1035</f>
        <v>from 5 to 10%</v>
      </c>
      <c r="BU1086" s="32" t="str">
        <f t="shared" si="1357"/>
        <v>TSO</v>
      </c>
      <c r="BV1086" s="32" t="str">
        <f t="shared" si="1357"/>
        <v>Transmission</v>
      </c>
      <c r="BW1086" s="32" t="str">
        <f t="shared" si="1357"/>
        <v>Gas turbine for gas grid  - inkl. transit</v>
      </c>
      <c r="BX1086" s="32" t="str">
        <f t="shared" si="1357"/>
        <v>Membrane for deblending - electr. demand</v>
      </c>
      <c r="BY1086" s="32" t="str">
        <f t="shared" si="1357"/>
        <v>Gas turbine for gas grid  - inkl. transit-Membrane for deblending - electr. demand</v>
      </c>
      <c r="BZ1086" s="32">
        <f t="shared" si="1350"/>
        <v>0.84880071218544229</v>
      </c>
      <c r="CA1086" s="32">
        <f t="shared" si="1351"/>
        <v>0.86172661135577888</v>
      </c>
    </row>
    <row r="1087" spans="69:79" x14ac:dyDescent="0.25">
      <c r="BQ1087" s="32">
        <f t="shared" si="1332"/>
        <v>22</v>
      </c>
      <c r="BR1087" s="32">
        <f t="shared" si="1333"/>
        <v>13</v>
      </c>
      <c r="BS1087" s="32" t="str">
        <f t="shared" ca="1" si="1334"/>
        <v>PL</v>
      </c>
      <c r="BT1087" s="32" t="str">
        <f t="shared" ref="BT1087:BY1087" si="1358">BT1036</f>
        <v>from 5 to 10%</v>
      </c>
      <c r="BU1087" s="32" t="str">
        <f t="shared" si="1358"/>
        <v>TSO</v>
      </c>
      <c r="BV1087" s="32" t="str">
        <f t="shared" si="1358"/>
        <v>Transmission</v>
      </c>
      <c r="BW1087" s="32" t="str">
        <f t="shared" si="1358"/>
        <v>Gas turbine for gas grid  - inkl. transit</v>
      </c>
      <c r="BX1087" s="32" t="str">
        <f t="shared" si="1358"/>
        <v>Membrane for deblending - H2. use</v>
      </c>
      <c r="BY1087" s="32" t="str">
        <f t="shared" si="1358"/>
        <v>Gas turbine for gas grid  - inkl. transit-Membrane for deblending - H2. use</v>
      </c>
      <c r="BZ1087" s="32">
        <f t="shared" si="1350"/>
        <v>0.84880071218544229</v>
      </c>
      <c r="CA1087" s="32">
        <f t="shared" si="1351"/>
        <v>0.93388831414046225</v>
      </c>
    </row>
    <row r="1088" spans="69:79" x14ac:dyDescent="0.25">
      <c r="BQ1088" s="32">
        <f t="shared" si="1332"/>
        <v>22</v>
      </c>
      <c r="BR1088" s="32">
        <f t="shared" si="1333"/>
        <v>14</v>
      </c>
      <c r="BS1088" s="32" t="str">
        <f t="shared" ca="1" si="1334"/>
        <v>PL</v>
      </c>
      <c r="BT1088" s="32" t="str">
        <f t="shared" ref="BT1088:BY1088" si="1359">BT1037</f>
        <v>from 5 to 10%</v>
      </c>
      <c r="BU1088" s="32" t="str">
        <f t="shared" si="1359"/>
        <v>TSO</v>
      </c>
      <c r="BV1088" s="32" t="str">
        <f t="shared" si="1359"/>
        <v>Storage</v>
      </c>
      <c r="BW1088" s="32" t="str">
        <f t="shared" si="1359"/>
        <v>Gas turbine for storage (cavern + porous)</v>
      </c>
      <c r="BX1088" s="32" t="str">
        <f t="shared" si="1359"/>
        <v>Membrane for deblending - Investment</v>
      </c>
      <c r="BY1088" s="32" t="str">
        <f t="shared" si="1359"/>
        <v>Gas turbine for storage (cavern + porous)-Membrane for deblending - Investment</v>
      </c>
      <c r="BZ1088" s="32">
        <f t="shared" si="1350"/>
        <v>0.22198286530223704</v>
      </c>
      <c r="CA1088" s="32">
        <f t="shared" si="1351"/>
        <v>0.84285879820341769</v>
      </c>
    </row>
    <row r="1089" spans="69:79" x14ac:dyDescent="0.25">
      <c r="BQ1089" s="32">
        <f t="shared" si="1332"/>
        <v>22</v>
      </c>
      <c r="BR1089" s="32">
        <f t="shared" si="1333"/>
        <v>15</v>
      </c>
      <c r="BS1089" s="32" t="str">
        <f t="shared" ca="1" si="1334"/>
        <v>PL</v>
      </c>
      <c r="BT1089" s="32" t="str">
        <f t="shared" ref="BT1089:BY1089" si="1360">BT1038</f>
        <v>from 5 to 10%</v>
      </c>
      <c r="BU1089" s="32" t="str">
        <f t="shared" si="1360"/>
        <v>TSO</v>
      </c>
      <c r="BV1089" s="32" t="str">
        <f t="shared" si="1360"/>
        <v>Storage</v>
      </c>
      <c r="BW1089" s="32" t="str">
        <f t="shared" si="1360"/>
        <v>Gas turbine for storage (cavern + porous)</v>
      </c>
      <c r="BX1089" s="32" t="str">
        <f t="shared" si="1360"/>
        <v>Membrane for deblending - electr. demand</v>
      </c>
      <c r="BY1089" s="32" t="str">
        <f t="shared" si="1360"/>
        <v>Gas turbine for storage (cavern + porous)-Membrane for deblending - electr. demand</v>
      </c>
      <c r="BZ1089" s="32">
        <f t="shared" si="1350"/>
        <v>0.1753584498376963</v>
      </c>
      <c r="CA1089" s="32">
        <f t="shared" si="1351"/>
        <v>0.17802888308395562</v>
      </c>
    </row>
    <row r="1090" spans="69:79" x14ac:dyDescent="0.25">
      <c r="BQ1090" s="32">
        <f t="shared" si="1332"/>
        <v>22</v>
      </c>
      <c r="BR1090" s="32">
        <f t="shared" si="1333"/>
        <v>16</v>
      </c>
      <c r="BS1090" s="32" t="str">
        <f t="shared" ca="1" si="1334"/>
        <v>PL</v>
      </c>
      <c r="BT1090" s="32" t="str">
        <f t="shared" ref="BT1090:BY1090" si="1361">BT1039</f>
        <v>from 5 to 10%</v>
      </c>
      <c r="BU1090" s="32" t="str">
        <f t="shared" si="1361"/>
        <v>TSO</v>
      </c>
      <c r="BV1090" s="32" t="str">
        <f t="shared" si="1361"/>
        <v>Storage</v>
      </c>
      <c r="BW1090" s="32" t="str">
        <f t="shared" si="1361"/>
        <v>Gas turbine for storage (cavern + porous)</v>
      </c>
      <c r="BX1090" s="32" t="str">
        <f t="shared" si="1361"/>
        <v>Membrane for deblending - H2. use</v>
      </c>
      <c r="BY1090" s="32" t="str">
        <f t="shared" si="1361"/>
        <v>Gas turbine for storage (cavern + porous)-Membrane for deblending - H2. use</v>
      </c>
      <c r="BZ1090" s="32">
        <f t="shared" si="1350"/>
        <v>0.1753584498376963</v>
      </c>
      <c r="CA1090" s="32">
        <f t="shared" si="1351"/>
        <v>0.19293716974807662</v>
      </c>
    </row>
    <row r="1091" spans="69:79" x14ac:dyDescent="0.25">
      <c r="BQ1091" s="32">
        <f t="shared" si="1332"/>
        <v>22</v>
      </c>
      <c r="BR1091" s="32">
        <f t="shared" si="1333"/>
        <v>17</v>
      </c>
      <c r="BS1091" s="32" t="str">
        <f t="shared" ca="1" si="1334"/>
        <v>PL</v>
      </c>
      <c r="BT1091" s="32" t="str">
        <f t="shared" ref="BT1091:BY1091" si="1362">BT1040</f>
        <v>from 5 to 10%</v>
      </c>
      <c r="BU1091" s="32" t="str">
        <f t="shared" si="1362"/>
        <v>TSO</v>
      </c>
      <c r="BV1091" s="32" t="str">
        <f t="shared" si="1362"/>
        <v>Industrie</v>
      </c>
      <c r="BW1091" s="32" t="str">
        <f t="shared" si="1362"/>
        <v>50% industrial high temperature application (&gt;500°C without glass)</v>
      </c>
      <c r="BX1091" s="32" t="str">
        <f t="shared" si="1362"/>
        <v>Calorific value adjustment - Investment</v>
      </c>
      <c r="BY1091" s="32" t="str">
        <f t="shared" si="1362"/>
        <v>50% industrial high temperature application (&gt;500°C without glass)-Calorific value adjustment - Investment</v>
      </c>
      <c r="BZ1091" s="32">
        <f t="shared" si="1350"/>
        <v>1.4163203973521283</v>
      </c>
      <c r="CA1091" s="32">
        <f t="shared" si="1351"/>
        <v>7.6969757053907255</v>
      </c>
    </row>
    <row r="1092" spans="69:79" x14ac:dyDescent="0.25">
      <c r="BQ1092" s="32">
        <f t="shared" si="1332"/>
        <v>22</v>
      </c>
      <c r="BR1092" s="32">
        <f t="shared" si="1333"/>
        <v>18</v>
      </c>
      <c r="BS1092" s="32" t="str">
        <f t="shared" ca="1" si="1334"/>
        <v>PL</v>
      </c>
      <c r="BT1092" s="32" t="str">
        <f t="shared" ref="BT1092:BY1092" si="1363">BT1041</f>
        <v>from 5 to 10%</v>
      </c>
      <c r="BU1092" s="32" t="str">
        <f t="shared" si="1363"/>
        <v>TSO</v>
      </c>
      <c r="BV1092" s="32" t="str">
        <f t="shared" si="1363"/>
        <v>Industrie</v>
      </c>
      <c r="BW1092" s="32" t="str">
        <f t="shared" si="1363"/>
        <v>50% industrial high temperature application (&gt;500°C without glass)</v>
      </c>
      <c r="BX1092" s="32" t="str">
        <f t="shared" si="1363"/>
        <v xml:space="preserve">Calorific value adjustment - LPG demand </v>
      </c>
      <c r="BY1092" s="32" t="str">
        <f t="shared" si="1363"/>
        <v xml:space="preserve">50% industrial high temperature application (&gt;500°C without glass)-Calorific value adjustment - LPG demand </v>
      </c>
      <c r="BZ1092" s="32">
        <f t="shared" si="1350"/>
        <v>12.406966680804643</v>
      </c>
      <c r="CA1092" s="32">
        <f t="shared" si="1351"/>
        <v>65.393335905656713</v>
      </c>
    </row>
    <row r="1093" spans="69:79" x14ac:dyDescent="0.25">
      <c r="BQ1093" s="32">
        <f t="shared" si="1332"/>
        <v>22</v>
      </c>
      <c r="BR1093" s="32">
        <f t="shared" si="1333"/>
        <v>19</v>
      </c>
      <c r="BS1093" s="32" t="str">
        <f t="shared" ca="1" si="1334"/>
        <v>PL</v>
      </c>
      <c r="BT1093" s="32" t="str">
        <f t="shared" ref="BT1093:BY1093" si="1364">BT1042</f>
        <v>from 5 to 10%</v>
      </c>
      <c r="BU1093" s="32" t="str">
        <f t="shared" si="1364"/>
        <v>TSO</v>
      </c>
      <c r="BV1093" s="32" t="str">
        <f t="shared" si="1364"/>
        <v>Transmission</v>
      </c>
      <c r="BW1093" s="32" t="str">
        <f t="shared" si="1364"/>
        <v>Instalation of higher gas turbine capacities for compressors - inkl. transit and storage</v>
      </c>
      <c r="BX1093" s="32" t="str">
        <f t="shared" si="1364"/>
        <v>Investment +30% of excisting capacity</v>
      </c>
      <c r="BY1093" s="32" t="str">
        <f t="shared" si="1364"/>
        <v>Instalation of higher gas turbine capacities for compressors - inkl. transit and storage-Investment +30% of excisting capacity</v>
      </c>
      <c r="BZ1093" s="32">
        <f t="shared" si="1350"/>
        <v>0.16083742849723881</v>
      </c>
      <c r="CA1093" s="32">
        <f t="shared" si="1351"/>
        <v>24.613762295379395</v>
      </c>
    </row>
    <row r="1094" spans="69:79" x14ac:dyDescent="0.25">
      <c r="BQ1094" s="32">
        <f t="shared" si="1332"/>
        <v>22</v>
      </c>
      <c r="BR1094" s="32">
        <f t="shared" si="1333"/>
        <v>20</v>
      </c>
      <c r="BS1094" s="32" t="str">
        <f t="shared" ca="1" si="1334"/>
        <v>PL</v>
      </c>
      <c r="BT1094" s="32" t="str">
        <f t="shared" ref="BT1094:BY1094" si="1365">BT1043</f>
        <v>from 5 to 10%</v>
      </c>
      <c r="BU1094" s="32" t="str">
        <f t="shared" si="1365"/>
        <v>TSO</v>
      </c>
      <c r="BV1094" s="32" t="str">
        <f t="shared" si="1365"/>
        <v>Transmission</v>
      </c>
      <c r="BW1094" s="32" t="str">
        <f t="shared" si="1365"/>
        <v>Instalation of higher gas turbine capacities for compressors - inkl. transit and storage</v>
      </c>
      <c r="BX1094" s="32" t="str">
        <f t="shared" si="1365"/>
        <v>Gas demand +30% of excisting transport losses</v>
      </c>
      <c r="BY1094" s="32" t="str">
        <f t="shared" si="1365"/>
        <v>Instalation of higher gas turbine capacities for compressors - inkl. transit and storage-Gas demand +30% of excisting transport losses</v>
      </c>
      <c r="BZ1094" s="32">
        <f t="shared" si="1350"/>
        <v>0.30724774860694154</v>
      </c>
      <c r="CA1094" s="32">
        <f t="shared" si="1351"/>
        <v>8.6105835682010667</v>
      </c>
    </row>
    <row r="1095" spans="69:79" x14ac:dyDescent="0.25">
      <c r="BQ1095" s="32">
        <f t="shared" si="1332"/>
        <v>22</v>
      </c>
      <c r="BR1095" s="32">
        <f t="shared" si="1333"/>
        <v>21</v>
      </c>
      <c r="BS1095" s="32" t="str">
        <f t="shared" ca="1" si="1334"/>
        <v>PL</v>
      </c>
      <c r="BT1095" s="32" t="str">
        <f t="shared" ref="BT1095:BY1095" si="1366">BT1044</f>
        <v>from 5 to 10%</v>
      </c>
      <c r="BU1095" s="32" t="str">
        <f t="shared" si="1366"/>
        <v>TSO</v>
      </c>
      <c r="BV1095" s="32" t="str">
        <f t="shared" si="1366"/>
        <v>Storage</v>
      </c>
      <c r="BW1095" s="32" t="str">
        <f t="shared" si="1366"/>
        <v>Gas pressure regulator storage withdrawal</v>
      </c>
      <c r="BX1095" s="32" t="str">
        <f t="shared" si="1366"/>
        <v xml:space="preserve">  +3% less energy required</v>
      </c>
      <c r="BY1095" s="32" t="str">
        <f t="shared" si="1366"/>
        <v>Gas pressure regulator storage withdrawal-  +3% less energy required</v>
      </c>
      <c r="BZ1095" s="32">
        <f t="shared" si="1350"/>
        <v>7.7522222026776334E-4</v>
      </c>
      <c r="CA1095" s="32">
        <f t="shared" si="1351"/>
        <v>-2.1725515457173775E-2</v>
      </c>
    </row>
    <row r="1096" spans="69:79" x14ac:dyDescent="0.25">
      <c r="BQ1096" s="32">
        <f t="shared" si="1332"/>
        <v>22</v>
      </c>
      <c r="BR1096" s="32">
        <f t="shared" si="1333"/>
        <v>22</v>
      </c>
      <c r="BS1096" s="32" t="str">
        <f t="shared" ca="1" si="1334"/>
        <v>PL</v>
      </c>
      <c r="BT1096" s="32" t="str">
        <f t="shared" ref="BT1096:BY1096" si="1367">BT1045</f>
        <v>from 5 to 10%</v>
      </c>
      <c r="BU1096" s="32" t="str">
        <f t="shared" si="1367"/>
        <v>TSO</v>
      </c>
      <c r="BV1096" s="32" t="str">
        <f t="shared" si="1367"/>
        <v>Storage</v>
      </c>
      <c r="BW1096" s="32" t="str">
        <f t="shared" si="1367"/>
        <v>H2 losses by drying</v>
      </c>
      <c r="BX1096" s="32" t="str">
        <f t="shared" si="1367"/>
        <v xml:space="preserve">  5% of H2</v>
      </c>
      <c r="BY1096" s="32" t="str">
        <f t="shared" si="1367"/>
        <v>H2 losses by drying-  5% of H2</v>
      </c>
      <c r="BZ1096" s="32">
        <f t="shared" si="1350"/>
        <v>6.5759418689136109E-2</v>
      </c>
      <c r="CA1096" s="32">
        <f t="shared" si="1351"/>
        <v>3.2879709344568053</v>
      </c>
    </row>
    <row r="1097" spans="69:79" x14ac:dyDescent="0.25">
      <c r="BQ1097" s="32">
        <f t="shared" si="1332"/>
        <v>22</v>
      </c>
      <c r="BR1097" s="32">
        <f t="shared" si="1333"/>
        <v>23</v>
      </c>
      <c r="BS1097" s="32" t="str">
        <f t="shared" ca="1" si="1334"/>
        <v>PL</v>
      </c>
      <c r="BT1097" s="32" t="str">
        <f t="shared" ref="BT1097:BY1097" si="1368">BT1046</f>
        <v>from 5 to 10%</v>
      </c>
      <c r="BU1097" s="32" t="str">
        <f t="shared" si="1368"/>
        <v>TSO</v>
      </c>
      <c r="BV1097" s="32" t="str">
        <f t="shared" si="1368"/>
        <v>Transmission</v>
      </c>
      <c r="BW1097" s="32" t="str">
        <f t="shared" si="1368"/>
        <v>Gas pressure regulator &gt;40 to 16bar</v>
      </c>
      <c r="BX1097" s="32" t="str">
        <f t="shared" si="1368"/>
        <v xml:space="preserve">  +3% less energy required</v>
      </c>
      <c r="BY1097" s="32" t="str">
        <f t="shared" si="1368"/>
        <v>Gas pressure regulator &gt;40 to 16bar-  +3% less energy required</v>
      </c>
      <c r="BZ1097" s="32">
        <f t="shared" si="1350"/>
        <v>6.9934739949485542E-3</v>
      </c>
      <c r="CA1097" s="32">
        <f t="shared" si="1351"/>
        <v>-0.19599132146150089</v>
      </c>
    </row>
    <row r="1098" spans="69:79" x14ac:dyDescent="0.25">
      <c r="BQ1098" s="32">
        <f t="shared" si="1332"/>
        <v>22</v>
      </c>
      <c r="BR1098" s="32">
        <f t="shared" si="1333"/>
        <v>24</v>
      </c>
      <c r="BS1098" s="32" t="str">
        <f t="shared" ca="1" si="1334"/>
        <v>PL</v>
      </c>
      <c r="BT1098" s="32" t="str">
        <f t="shared" ref="BT1098:BY1098" si="1369">BT1047</f>
        <v>from 5 to 10%</v>
      </c>
      <c r="BU1098" s="32" t="str">
        <f t="shared" si="1369"/>
        <v>DSO</v>
      </c>
      <c r="BV1098" s="32" t="str">
        <f t="shared" si="1369"/>
        <v>Industrie</v>
      </c>
      <c r="BW1098" s="32" t="str">
        <f t="shared" si="1369"/>
        <v>50% industrial high temperature application (&gt;500°C without glass)</v>
      </c>
      <c r="BX1098" s="32" t="str">
        <f t="shared" si="1369"/>
        <v>Calorific value adjustment - Investment</v>
      </c>
      <c r="BY1098" s="32" t="str">
        <f t="shared" si="1369"/>
        <v>50% industrial high temperature application (&gt;500°C without glass)-Calorific value adjustment - Investment</v>
      </c>
      <c r="BZ1098" s="32">
        <f t="shared" si="1350"/>
        <v>1.4163203973521283</v>
      </c>
      <c r="CA1098" s="32">
        <f t="shared" si="1351"/>
        <v>7.6969757053907255</v>
      </c>
    </row>
    <row r="1099" spans="69:79" x14ac:dyDescent="0.25">
      <c r="BQ1099" s="32">
        <f t="shared" si="1332"/>
        <v>22</v>
      </c>
      <c r="BR1099" s="32">
        <f t="shared" si="1333"/>
        <v>25</v>
      </c>
      <c r="BS1099" s="32" t="str">
        <f t="shared" ca="1" si="1334"/>
        <v>PL</v>
      </c>
      <c r="BT1099" s="32" t="str">
        <f t="shared" ref="BT1099:BY1099" si="1370">BT1048</f>
        <v>from 5 to 10%</v>
      </c>
      <c r="BU1099" s="32" t="str">
        <f t="shared" si="1370"/>
        <v>DSO</v>
      </c>
      <c r="BV1099" s="32" t="str">
        <f t="shared" si="1370"/>
        <v>Industrie</v>
      </c>
      <c r="BW1099" s="32" t="str">
        <f t="shared" si="1370"/>
        <v>50% industrial high temperature application (&gt;500°C without glass)</v>
      </c>
      <c r="BX1099" s="32" t="str">
        <f t="shared" si="1370"/>
        <v xml:space="preserve">Calorific value adjustment - LPG demand </v>
      </c>
      <c r="BY1099" s="32" t="str">
        <f t="shared" si="1370"/>
        <v xml:space="preserve">50% industrial high temperature application (&gt;500°C without glass)-Calorific value adjustment - LPG demand </v>
      </c>
      <c r="BZ1099" s="32">
        <f t="shared" si="1350"/>
        <v>12.406966680804643</v>
      </c>
      <c r="CA1099" s="32">
        <f t="shared" si="1351"/>
        <v>65.393335905656713</v>
      </c>
    </row>
    <row r="1100" spans="69:79" x14ac:dyDescent="0.25">
      <c r="BQ1100" s="32">
        <f t="shared" si="1332"/>
        <v>22</v>
      </c>
      <c r="BR1100" s="32">
        <f t="shared" si="1333"/>
        <v>26</v>
      </c>
      <c r="BS1100" s="32" t="str">
        <f t="shared" ca="1" si="1334"/>
        <v>PL</v>
      </c>
      <c r="BT1100" s="32" t="str">
        <f t="shared" ref="BT1100:BY1100" si="1371">BT1049</f>
        <v>from 5 to 10%</v>
      </c>
      <c r="BU1100" s="32" t="str">
        <f t="shared" si="1371"/>
        <v>TSO</v>
      </c>
      <c r="BV1100" s="32" t="str">
        <f t="shared" si="1371"/>
        <v>Transmission</v>
      </c>
      <c r="BW1100" s="32" t="str">
        <f t="shared" si="1371"/>
        <v>gas chromatographs (GC)</v>
      </c>
      <c r="BX1100" s="32" t="str">
        <f t="shared" si="1371"/>
        <v>Adaptation - Exchange helium</v>
      </c>
      <c r="BY1100" s="32" t="str">
        <f t="shared" si="1371"/>
        <v>gas chromatographs (GC)-Adaptation - Exchange helium</v>
      </c>
      <c r="BZ1100" s="32">
        <f t="shared" si="1350"/>
        <v>0.16044740259740259</v>
      </c>
      <c r="CA1100" s="32">
        <f t="shared" si="1351"/>
        <v>1.2669290128614048</v>
      </c>
    </row>
    <row r="1101" spans="69:79" x14ac:dyDescent="0.25">
      <c r="BQ1101" s="32">
        <f t="shared" si="1332"/>
        <v>22</v>
      </c>
      <c r="BR1101" s="32">
        <f t="shared" si="1333"/>
        <v>27</v>
      </c>
      <c r="BS1101" s="32" t="str">
        <f t="shared" ca="1" si="1334"/>
        <v>PL</v>
      </c>
      <c r="BT1101" s="32" t="str">
        <f t="shared" ref="BT1101:BY1101" si="1372">BT1050</f>
        <v>from 5 to 10%</v>
      </c>
      <c r="BU1101" s="32" t="str">
        <f t="shared" si="1372"/>
        <v>DSO</v>
      </c>
      <c r="BV1101" s="32" t="str">
        <f t="shared" si="1372"/>
        <v>Industrie</v>
      </c>
      <c r="BW1101" s="32" t="str">
        <f t="shared" si="1372"/>
        <v>Chemical industry (material use), glass</v>
      </c>
      <c r="BX1101" s="32" t="str">
        <f t="shared" si="1372"/>
        <v>Membrane for deblending - Investment</v>
      </c>
      <c r="BY1101" s="32" t="str">
        <f t="shared" si="1372"/>
        <v>Chemical industry (material use), glass-Membrane for deblending - Investment</v>
      </c>
      <c r="BZ1101" s="32">
        <f t="shared" si="1350"/>
        <v>4.1454616325622267</v>
      </c>
      <c r="CA1101" s="32">
        <f t="shared" si="1351"/>
        <v>2.6093261037447513</v>
      </c>
    </row>
    <row r="1102" spans="69:79" x14ac:dyDescent="0.25">
      <c r="BQ1102" s="32">
        <f t="shared" si="1332"/>
        <v>22</v>
      </c>
      <c r="BR1102" s="32">
        <f t="shared" si="1333"/>
        <v>28</v>
      </c>
      <c r="BS1102" s="32" t="str">
        <f t="shared" ca="1" si="1334"/>
        <v>PL</v>
      </c>
      <c r="BT1102" s="32" t="str">
        <f t="shared" ref="BT1102:BY1102" si="1373">BT1051</f>
        <v>from 5 to 10%</v>
      </c>
      <c r="BU1102" s="32" t="str">
        <f t="shared" si="1373"/>
        <v>DSO</v>
      </c>
      <c r="BV1102" s="32" t="str">
        <f t="shared" si="1373"/>
        <v>Industrie</v>
      </c>
      <c r="BW1102" s="32" t="str">
        <f t="shared" si="1373"/>
        <v>Chemical industry (material use), glass</v>
      </c>
      <c r="BX1102" s="32" t="str">
        <f t="shared" si="1373"/>
        <v>Membrane for deblending - H2. use</v>
      </c>
      <c r="BY1102" s="32" t="str">
        <f t="shared" si="1373"/>
        <v>Chemical industry (material use), glass-Membrane for deblending - H2. use</v>
      </c>
      <c r="BZ1102" s="32">
        <f t="shared" si="1350"/>
        <v>36.314243901245106</v>
      </c>
      <c r="CA1102" s="32">
        <f t="shared" si="1351"/>
        <v>19.977273539804767</v>
      </c>
    </row>
    <row r="1103" spans="69:79" x14ac:dyDescent="0.25">
      <c r="BQ1103" s="32">
        <f t="shared" si="1332"/>
        <v>22</v>
      </c>
      <c r="BR1103" s="32">
        <f t="shared" si="1333"/>
        <v>29</v>
      </c>
      <c r="BS1103" s="32" t="str">
        <f t="shared" ca="1" si="1334"/>
        <v>PL</v>
      </c>
      <c r="BT1103" s="32" t="str">
        <f t="shared" ref="BT1103:BY1103" si="1374">BT1052</f>
        <v>from 10 to 20%</v>
      </c>
      <c r="BU1103" s="32" t="str">
        <f t="shared" si="1374"/>
        <v>TSO</v>
      </c>
      <c r="BV1103" s="32" t="str">
        <f t="shared" si="1374"/>
        <v>Transmission</v>
      </c>
      <c r="BW1103" s="32" t="str">
        <f t="shared" si="1374"/>
        <v>compresor gas grid</v>
      </c>
      <c r="BX1103" s="32" t="str">
        <f t="shared" si="1374"/>
        <v>Component exchange - 50% Investment</v>
      </c>
      <c r="BY1103" s="32" t="str">
        <f t="shared" si="1374"/>
        <v>compresor gas grid-Component exchange - 50% Investment</v>
      </c>
      <c r="BZ1103" s="32">
        <f t="shared" si="1350"/>
        <v>0.46287041610772445</v>
      </c>
      <c r="CA1103" s="32">
        <f t="shared" si="1351"/>
        <v>41.770623883592897</v>
      </c>
    </row>
    <row r="1104" spans="69:79" x14ac:dyDescent="0.25">
      <c r="BQ1104" s="32">
        <f t="shared" si="1332"/>
        <v>22</v>
      </c>
      <c r="BR1104" s="32">
        <f t="shared" si="1333"/>
        <v>30</v>
      </c>
      <c r="BS1104" s="32" t="str">
        <f t="shared" ca="1" si="1334"/>
        <v>PL</v>
      </c>
      <c r="BT1104" s="32" t="str">
        <f t="shared" ref="BT1104:BY1104" si="1375">BT1053</f>
        <v>from 10 to 20%</v>
      </c>
      <c r="BU1104" s="32" t="str">
        <f t="shared" si="1375"/>
        <v>TSO</v>
      </c>
      <c r="BV1104" s="32" t="str">
        <f t="shared" si="1375"/>
        <v>Storage</v>
      </c>
      <c r="BW1104" s="32" t="str">
        <f t="shared" si="1375"/>
        <v>compresor storage (cavern + porous)</v>
      </c>
      <c r="BX1104" s="32" t="str">
        <f t="shared" si="1375"/>
        <v>Component exchange - 50% Investment</v>
      </c>
      <c r="BY1104" s="32" t="str">
        <f t="shared" si="1375"/>
        <v>compresor storage (cavern + porous)-Component exchange - 50% Investment</v>
      </c>
      <c r="BZ1104" s="32">
        <f t="shared" si="1350"/>
        <v>7.3254345549738226E-2</v>
      </c>
      <c r="CA1104" s="32">
        <f t="shared" si="1351"/>
        <v>6.6106616653692827</v>
      </c>
    </row>
    <row r="1105" spans="69:79" x14ac:dyDescent="0.25">
      <c r="BQ1105" s="32">
        <f t="shared" si="1332"/>
        <v>22</v>
      </c>
      <c r="BR1105" s="32">
        <f t="shared" si="1333"/>
        <v>31</v>
      </c>
      <c r="BS1105" s="32" t="str">
        <f t="shared" ca="1" si="1334"/>
        <v>PL</v>
      </c>
      <c r="BT1105" s="32" t="str">
        <f t="shared" ref="BT1105:BY1105" si="1376">BT1054</f>
        <v>from 10 to 20%</v>
      </c>
      <c r="BU1105" s="32" t="str">
        <f t="shared" si="1376"/>
        <v>TSO</v>
      </c>
      <c r="BV1105" s="32" t="str">
        <f t="shared" si="1376"/>
        <v>Transmission</v>
      </c>
      <c r="BW1105" s="32" t="str">
        <f t="shared" si="1376"/>
        <v>Instalation of higher gas turbine capacities for compressors - inkl. transit and storage</v>
      </c>
      <c r="BX1105" s="32" t="str">
        <f t="shared" si="1376"/>
        <v>Investment +40% of excisting capacity</v>
      </c>
      <c r="BY1105" s="32" t="str">
        <f t="shared" si="1376"/>
        <v>Instalation of higher gas turbine capacities for compressors - inkl. transit and storage-Investment +40% of excisting capacity</v>
      </c>
      <c r="BZ1105" s="32">
        <f t="shared" si="1350"/>
        <v>0.21444990466298508</v>
      </c>
      <c r="CA1105" s="32">
        <f t="shared" si="1351"/>
        <v>32.818349727172524</v>
      </c>
    </row>
    <row r="1106" spans="69:79" x14ac:dyDescent="0.25">
      <c r="BQ1106" s="32">
        <f t="shared" si="1332"/>
        <v>22</v>
      </c>
      <c r="BR1106" s="32">
        <f t="shared" si="1333"/>
        <v>32</v>
      </c>
      <c r="BS1106" s="32" t="str">
        <f t="shared" ca="1" si="1334"/>
        <v>PL</v>
      </c>
      <c r="BT1106" s="32" t="str">
        <f t="shared" ref="BT1106:BY1106" si="1377">BT1055</f>
        <v>from 10 to 20%</v>
      </c>
      <c r="BU1106" s="32" t="str">
        <f t="shared" si="1377"/>
        <v>TSO</v>
      </c>
      <c r="BV1106" s="32" t="str">
        <f t="shared" si="1377"/>
        <v>Transmission</v>
      </c>
      <c r="BW1106" s="32" t="str">
        <f t="shared" si="1377"/>
        <v>Instalation of higher gas turbine capacities for compressors - inkl. transit and storage</v>
      </c>
      <c r="BX1106" s="32" t="str">
        <f t="shared" si="1377"/>
        <v>Gas demand +40% of excisting transport losses</v>
      </c>
      <c r="BY1106" s="32" t="str">
        <f t="shared" si="1377"/>
        <v>Instalation of higher gas turbine capacities for compressors - inkl. transit and storage-Gas demand +40% of excisting transport losses</v>
      </c>
      <c r="BZ1106" s="32">
        <f t="shared" si="1350"/>
        <v>0.40966366480925548</v>
      </c>
      <c r="CA1106" s="32">
        <f t="shared" si="1351"/>
        <v>11.480778090934759</v>
      </c>
    </row>
    <row r="1107" spans="69:79" x14ac:dyDescent="0.25">
      <c r="BQ1107" s="32">
        <f t="shared" si="1332"/>
        <v>22</v>
      </c>
      <c r="BR1107" s="32">
        <f t="shared" si="1333"/>
        <v>33</v>
      </c>
      <c r="BS1107" s="32" t="str">
        <f t="shared" ca="1" si="1334"/>
        <v>PL</v>
      </c>
      <c r="BT1107" s="32" t="str">
        <f t="shared" ref="BT1107:BY1107" si="1378">BT1056</f>
        <v>from 10 to 20%</v>
      </c>
      <c r="BU1107" s="32" t="str">
        <f t="shared" si="1378"/>
        <v>TSO</v>
      </c>
      <c r="BV1107" s="32" t="str">
        <f t="shared" si="1378"/>
        <v>Transmission</v>
      </c>
      <c r="BW1107" s="32" t="str">
        <f t="shared" si="1378"/>
        <v>gas chromatographs (GC)</v>
      </c>
      <c r="BX1107" s="32" t="str">
        <f t="shared" si="1378"/>
        <v>Adaptation - Exchange helium</v>
      </c>
      <c r="BY1107" s="32" t="str">
        <f t="shared" si="1378"/>
        <v>gas chromatographs (GC)-Adaptation - Exchange helium</v>
      </c>
      <c r="BZ1107" s="32">
        <f t="shared" si="1350"/>
        <v>0.16044740259740259</v>
      </c>
      <c r="CA1107" s="32">
        <f t="shared" si="1351"/>
        <v>0</v>
      </c>
    </row>
    <row r="1108" spans="69:79" x14ac:dyDescent="0.25">
      <c r="BQ1108" s="32">
        <f t="shared" si="1332"/>
        <v>22</v>
      </c>
      <c r="BR1108" s="32">
        <f t="shared" si="1333"/>
        <v>34</v>
      </c>
      <c r="BS1108" s="32" t="str">
        <f t="shared" ca="1" si="1334"/>
        <v>PL</v>
      </c>
      <c r="BT1108" s="32" t="str">
        <f t="shared" ref="BT1108:BY1108" si="1379">BT1057</f>
        <v>from 10 to 20%</v>
      </c>
      <c r="BU1108" s="32" t="str">
        <f t="shared" si="1379"/>
        <v>DSO</v>
      </c>
      <c r="BV1108" s="32" t="str">
        <f t="shared" si="1379"/>
        <v>End-use</v>
      </c>
      <c r="BW1108" s="32" t="str">
        <f t="shared" si="1379"/>
        <v>CHP for power generation</v>
      </c>
      <c r="BX1108" s="32" t="str">
        <f t="shared" si="1379"/>
        <v>Membrane for deblending - Investment</v>
      </c>
      <c r="BY1108" s="32" t="str">
        <f t="shared" si="1379"/>
        <v>CHP for power generation-Membrane for deblending - Investment</v>
      </c>
      <c r="BZ1108" s="32">
        <f t="shared" si="1350"/>
        <v>2.8324437640329028</v>
      </c>
      <c r="CA1108" s="32">
        <f t="shared" si="1351"/>
        <v>7.0883959499472233</v>
      </c>
    </row>
    <row r="1109" spans="69:79" x14ac:dyDescent="0.25">
      <c r="BQ1109" s="32">
        <f t="shared" si="1332"/>
        <v>22</v>
      </c>
      <c r="BR1109" s="32">
        <f t="shared" si="1333"/>
        <v>35</v>
      </c>
      <c r="BS1109" s="32" t="str">
        <f t="shared" ca="1" si="1334"/>
        <v>PL</v>
      </c>
      <c r="BT1109" s="32" t="str">
        <f t="shared" ref="BT1109:BY1109" si="1380">BT1058</f>
        <v>from 10 to 20%</v>
      </c>
      <c r="BU1109" s="32" t="str">
        <f t="shared" si="1380"/>
        <v>DSO</v>
      </c>
      <c r="BV1109" s="32" t="str">
        <f t="shared" si="1380"/>
        <v>End-use</v>
      </c>
      <c r="BW1109" s="32" t="str">
        <f t="shared" si="1380"/>
        <v>CHP for power generation</v>
      </c>
      <c r="BX1109" s="32" t="str">
        <f t="shared" si="1380"/>
        <v>Membrane for deblending - electr. demand</v>
      </c>
      <c r="BY1109" s="32" t="str">
        <f t="shared" si="1380"/>
        <v>CHP for power generation-Membrane for deblending - electr. demand</v>
      </c>
      <c r="BZ1109" s="32">
        <f t="shared" si="1350"/>
        <v>19.218274149309558</v>
      </c>
      <c r="CA1109" s="32">
        <f t="shared" si="1351"/>
        <v>18.785171582273801</v>
      </c>
    </row>
    <row r="1110" spans="69:79" x14ac:dyDescent="0.25">
      <c r="BQ1110" s="32">
        <f t="shared" si="1332"/>
        <v>22</v>
      </c>
      <c r="BR1110" s="32">
        <f t="shared" si="1333"/>
        <v>36</v>
      </c>
      <c r="BS1110" s="32" t="str">
        <f t="shared" ca="1" si="1334"/>
        <v>PL</v>
      </c>
      <c r="BT1110" s="32" t="str">
        <f t="shared" ref="BT1110:BY1110" si="1381">BT1059</f>
        <v>from 10 to 20%</v>
      </c>
      <c r="BU1110" s="32" t="str">
        <f t="shared" si="1381"/>
        <v>DSO</v>
      </c>
      <c r="BV1110" s="32" t="str">
        <f t="shared" si="1381"/>
        <v>End-use</v>
      </c>
      <c r="BW1110" s="32" t="str">
        <f t="shared" si="1381"/>
        <v>CHP for power generation</v>
      </c>
      <c r="BX1110" s="32" t="str">
        <f t="shared" si="1381"/>
        <v>Membrane for deblending - H2. use</v>
      </c>
      <c r="BY1110" s="32" t="str">
        <f t="shared" si="1381"/>
        <v>CHP for power generation-Membrane for deblending - H2. use</v>
      </c>
      <c r="BZ1110" s="32">
        <f t="shared" si="1350"/>
        <v>19.218274149309558</v>
      </c>
      <c r="CA1110" s="32">
        <f t="shared" si="1351"/>
        <v>42.289600817551595</v>
      </c>
    </row>
    <row r="1111" spans="69:79" x14ac:dyDescent="0.25">
      <c r="BQ1111" s="32">
        <f t="shared" si="1332"/>
        <v>22</v>
      </c>
      <c r="BR1111" s="32">
        <f t="shared" si="1333"/>
        <v>37</v>
      </c>
      <c r="BS1111" s="32" t="str">
        <f t="shared" ca="1" si="1334"/>
        <v>PL</v>
      </c>
      <c r="BT1111" s="32" t="str">
        <f t="shared" ref="BT1111:BY1111" si="1382">BT1060</f>
        <v>from 10 to 20%</v>
      </c>
      <c r="BU1111" s="32" t="str">
        <f t="shared" si="1382"/>
        <v>TSO</v>
      </c>
      <c r="BV1111" s="32" t="str">
        <f t="shared" si="1382"/>
        <v>Storage</v>
      </c>
      <c r="BW1111" s="32" t="str">
        <f t="shared" si="1382"/>
        <v>Gas pressure regulator storage withdrawal</v>
      </c>
      <c r="BX1111" s="32" t="str">
        <f t="shared" si="1382"/>
        <v xml:space="preserve">  +5% less energy required</v>
      </c>
      <c r="BY1111" s="32" t="str">
        <f t="shared" si="1382"/>
        <v>Gas pressure regulator storage withdrawal-  +5% less energy required</v>
      </c>
      <c r="BZ1111" s="32">
        <f t="shared" si="1350"/>
        <v>1.2920370337796056E-3</v>
      </c>
      <c r="CA1111" s="32">
        <f t="shared" si="1351"/>
        <v>-3.6209192428622965E-2</v>
      </c>
    </row>
    <row r="1112" spans="69:79" x14ac:dyDescent="0.25">
      <c r="BQ1112" s="32">
        <f t="shared" si="1332"/>
        <v>22</v>
      </c>
      <c r="BR1112" s="32">
        <f t="shared" si="1333"/>
        <v>38</v>
      </c>
      <c r="BS1112" s="32" t="str">
        <f t="shared" ca="1" si="1334"/>
        <v>PL</v>
      </c>
      <c r="BT1112" s="32" t="str">
        <f t="shared" ref="BT1112:BY1112" si="1383">BT1061</f>
        <v>from 10 to 20%</v>
      </c>
      <c r="BU1112" s="32" t="str">
        <f t="shared" si="1383"/>
        <v>TSO</v>
      </c>
      <c r="BV1112" s="32" t="str">
        <f t="shared" si="1383"/>
        <v>Storage</v>
      </c>
      <c r="BW1112" s="32" t="str">
        <f t="shared" si="1383"/>
        <v>H2 losses by drying</v>
      </c>
      <c r="BX1112" s="32" t="str">
        <f t="shared" si="1383"/>
        <v xml:space="preserve">  5% of H2</v>
      </c>
      <c r="BY1112" s="32" t="str">
        <f t="shared" si="1383"/>
        <v>H2 losses by drying-  5% of H2</v>
      </c>
      <c r="BZ1112" s="32">
        <f t="shared" si="1350"/>
        <v>6.5759418689136109E-2</v>
      </c>
      <c r="CA1112" s="32">
        <f t="shared" si="1351"/>
        <v>3.2879709344568053</v>
      </c>
    </row>
    <row r="1113" spans="69:79" x14ac:dyDescent="0.25">
      <c r="BQ1113" s="32">
        <f t="shared" si="1332"/>
        <v>22</v>
      </c>
      <c r="BR1113" s="32">
        <f t="shared" si="1333"/>
        <v>39</v>
      </c>
      <c r="BS1113" s="32" t="str">
        <f t="shared" ca="1" si="1334"/>
        <v>PL</v>
      </c>
      <c r="BT1113" s="32" t="str">
        <f t="shared" ref="BT1113:BY1113" si="1384">BT1062</f>
        <v>from 10 to 20%</v>
      </c>
      <c r="BU1113" s="32" t="str">
        <f t="shared" si="1384"/>
        <v>TSO</v>
      </c>
      <c r="BV1113" s="32" t="str">
        <f t="shared" si="1384"/>
        <v>Transmission</v>
      </c>
      <c r="BW1113" s="32" t="str">
        <f t="shared" si="1384"/>
        <v>Gas pressure regulator &gt;40 to 16bar</v>
      </c>
      <c r="BX1113" s="32" t="str">
        <f t="shared" si="1384"/>
        <v xml:space="preserve"> +5% less energy required</v>
      </c>
      <c r="BY1113" s="32" t="str">
        <f t="shared" si="1384"/>
        <v>Gas pressure regulator &gt;40 to 16bar- +5% less energy required</v>
      </c>
      <c r="BZ1113" s="32">
        <f t="shared" si="1350"/>
        <v>1.1655789991580925E-2</v>
      </c>
      <c r="CA1113" s="32">
        <f t="shared" si="1351"/>
        <v>-0.32665220243583487</v>
      </c>
    </row>
    <row r="1114" spans="69:79" x14ac:dyDescent="0.25">
      <c r="BQ1114" s="32">
        <f t="shared" si="1332"/>
        <v>22</v>
      </c>
      <c r="BR1114" s="32">
        <f t="shared" si="1333"/>
        <v>40</v>
      </c>
      <c r="BS1114" s="32" t="str">
        <f t="shared" ca="1" si="1334"/>
        <v>PL</v>
      </c>
      <c r="BT1114" s="32" t="str">
        <f t="shared" ref="BT1114:BY1114" si="1385">BT1063</f>
        <v>from 10 to 20%</v>
      </c>
      <c r="BU1114" s="32" t="str">
        <f t="shared" si="1385"/>
        <v>DSO</v>
      </c>
      <c r="BV1114" s="32" t="str">
        <f t="shared" si="1385"/>
        <v>Distribution</v>
      </c>
      <c r="BW1114" s="32" t="str">
        <f t="shared" si="1385"/>
        <v>Gas pressure regulator</v>
      </c>
      <c r="BX1114" s="32" t="str">
        <f t="shared" si="1385"/>
        <v>Exchange Gas pressure regulator - Investment</v>
      </c>
      <c r="BY1114" s="32" t="str">
        <f t="shared" si="1385"/>
        <v>Gas pressure regulator-Exchange Gas pressure regulator - Investment</v>
      </c>
      <c r="BZ1114" s="32">
        <f t="shared" si="1350"/>
        <v>14.383114017961733</v>
      </c>
      <c r="CA1114" s="32">
        <f t="shared" si="1351"/>
        <v>40.34787037201923</v>
      </c>
    </row>
    <row r="1115" spans="69:79" x14ac:dyDescent="0.25">
      <c r="BQ1115" s="32">
        <f t="shared" si="1332"/>
        <v>22</v>
      </c>
      <c r="BR1115" s="32">
        <f t="shared" si="1333"/>
        <v>41</v>
      </c>
      <c r="BS1115" s="32" t="str">
        <f t="shared" ca="1" si="1334"/>
        <v>PL</v>
      </c>
      <c r="BT1115" s="32" t="str">
        <f t="shared" ref="BT1115:BY1115" si="1386">BT1064</f>
        <v>from 10 to 20%</v>
      </c>
      <c r="BU1115" s="32" t="str">
        <f t="shared" si="1386"/>
        <v>DSO</v>
      </c>
      <c r="BV1115" s="32" t="str">
        <f t="shared" si="1386"/>
        <v>Distribution</v>
      </c>
      <c r="BW1115" s="32" t="str">
        <f t="shared" si="1386"/>
        <v>gas chromatographs (GC)</v>
      </c>
      <c r="BX1115" s="32" t="str">
        <f t="shared" si="1386"/>
        <v>Additional PCS Analysers for calorific value reconstruction system</v>
      </c>
      <c r="BY1115" s="32" t="str">
        <f t="shared" si="1386"/>
        <v>gas chromatographs (GC)-Additional PCS Analysers for calorific value reconstruction system</v>
      </c>
      <c r="BZ1115" s="32">
        <f t="shared" si="1350"/>
        <v>2.9297149550956654</v>
      </c>
      <c r="CA1115" s="32">
        <f t="shared" si="1351"/>
        <v>46.267385023841257</v>
      </c>
    </row>
    <row r="1116" spans="69:79" x14ac:dyDescent="0.25">
      <c r="BQ1116" s="32">
        <f t="shared" si="1332"/>
        <v>22</v>
      </c>
      <c r="BR1116" s="32">
        <f t="shared" si="1333"/>
        <v>42</v>
      </c>
      <c r="BS1116" s="32" t="str">
        <f t="shared" ca="1" si="1334"/>
        <v>PL</v>
      </c>
      <c r="BT1116" s="32" t="str">
        <f t="shared" ref="BT1116:BY1116" si="1387">BT1065</f>
        <v>from 10 to 20%</v>
      </c>
      <c r="BU1116" s="32" t="str">
        <f t="shared" si="1387"/>
        <v>DSO</v>
      </c>
      <c r="BV1116" s="32" t="str">
        <f t="shared" si="1387"/>
        <v>Distribution</v>
      </c>
      <c r="BW1116" s="32" t="str">
        <f t="shared" si="1387"/>
        <v>Chemical industry (material use), glass</v>
      </c>
      <c r="BX1116" s="32" t="str">
        <f t="shared" si="1387"/>
        <v>Membrane for deblending - Investment</v>
      </c>
      <c r="BY1116" s="32" t="str">
        <f t="shared" si="1387"/>
        <v>Chemical industry (material use), glass-Membrane for deblending - Investment</v>
      </c>
      <c r="BZ1116" s="32">
        <f t="shared" si="1350"/>
        <v>4.1454616325622267</v>
      </c>
      <c r="CA1116" s="32">
        <f t="shared" si="1351"/>
        <v>3.9560750605162363</v>
      </c>
    </row>
    <row r="1117" spans="69:79" x14ac:dyDescent="0.25">
      <c r="BQ1117" s="32">
        <f t="shared" si="1332"/>
        <v>22</v>
      </c>
      <c r="BR1117" s="32">
        <f t="shared" si="1333"/>
        <v>43</v>
      </c>
      <c r="BS1117" s="32" t="str">
        <f t="shared" ca="1" si="1334"/>
        <v>PL</v>
      </c>
      <c r="BT1117" s="32" t="str">
        <f t="shared" ref="BT1117:BY1117" si="1388">BT1066</f>
        <v>from 10 to 20%</v>
      </c>
      <c r="BU1117" s="32" t="str">
        <f t="shared" si="1388"/>
        <v>DSO</v>
      </c>
      <c r="BV1117" s="32" t="str">
        <f t="shared" si="1388"/>
        <v>Distribution</v>
      </c>
      <c r="BW1117" s="32" t="str">
        <f t="shared" si="1388"/>
        <v>Chemical industry (material use), glass</v>
      </c>
      <c r="BX1117" s="32" t="str">
        <f t="shared" si="1388"/>
        <v>Membrane for deblending - H2. use</v>
      </c>
      <c r="BY1117" s="32" t="str">
        <f t="shared" si="1388"/>
        <v>Chemical industry (material use), glass-Membrane for deblending - H2. use</v>
      </c>
      <c r="BZ1117" s="32">
        <f t="shared" si="1350"/>
        <v>72.628487802490213</v>
      </c>
      <c r="CA1117" s="32">
        <f t="shared" si="1351"/>
        <v>79.909094159219066</v>
      </c>
    </row>
    <row r="1118" spans="69:79" x14ac:dyDescent="0.25">
      <c r="BQ1118" s="32">
        <f t="shared" si="1332"/>
        <v>22</v>
      </c>
      <c r="BR1118" s="32">
        <f t="shared" si="1333"/>
        <v>44</v>
      </c>
      <c r="BS1118" s="32" t="str">
        <f t="shared" ca="1" si="1334"/>
        <v>PL</v>
      </c>
      <c r="BT1118" s="32" t="str">
        <f t="shared" ref="BT1118:BY1118" si="1389">BT1067</f>
        <v>from 10 to 20%</v>
      </c>
      <c r="BU1118" s="32" t="str">
        <f t="shared" si="1389"/>
        <v>DSO</v>
      </c>
      <c r="BV1118" s="32" t="str">
        <f t="shared" si="1389"/>
        <v>Distribution</v>
      </c>
      <c r="BW1118" s="32" t="str">
        <f t="shared" si="1389"/>
        <v xml:space="preserve">Gas turbine for power generation (old stock) </v>
      </c>
      <c r="BX1118" s="32" t="str">
        <f t="shared" si="1389"/>
        <v>Membrane for deblending - Investment</v>
      </c>
      <c r="BY1118" s="32" t="str">
        <f t="shared" si="1389"/>
        <v>Gas turbine for power generation (old stock) -Membrane for deblending - Investment</v>
      </c>
      <c r="BZ1118" s="32">
        <f t="shared" si="1350"/>
        <v>4.5187908015802538</v>
      </c>
      <c r="CA1118" s="32">
        <f t="shared" si="1351"/>
        <v>4.3123485822187186</v>
      </c>
    </row>
    <row r="1119" spans="69:79" x14ac:dyDescent="0.25">
      <c r="BQ1119" s="32">
        <f t="shared" si="1332"/>
        <v>22</v>
      </c>
      <c r="BR1119" s="32">
        <f t="shared" si="1333"/>
        <v>45</v>
      </c>
      <c r="BS1119" s="32" t="str">
        <f t="shared" ca="1" si="1334"/>
        <v>PL</v>
      </c>
      <c r="BT1119" s="32" t="str">
        <f t="shared" ref="BT1119:BY1119" si="1390">BT1068</f>
        <v>from 10 to 20%</v>
      </c>
      <c r="BU1119" s="32" t="str">
        <f t="shared" si="1390"/>
        <v>DSO</v>
      </c>
      <c r="BV1119" s="32" t="str">
        <f t="shared" si="1390"/>
        <v>Distribution</v>
      </c>
      <c r="BW1119" s="32" t="str">
        <f t="shared" si="1390"/>
        <v xml:space="preserve">Gas turbine for power generation (old stock) </v>
      </c>
      <c r="BX1119" s="32" t="str">
        <f t="shared" si="1390"/>
        <v>Membrane for deblending - H2. use</v>
      </c>
      <c r="BY1119" s="32" t="str">
        <f t="shared" si="1390"/>
        <v>Gas turbine for power generation (old stock) -Membrane for deblending - H2. use</v>
      </c>
      <c r="BZ1119" s="32">
        <f t="shared" si="1350"/>
        <v>19.218274149309558</v>
      </c>
      <c r="CA1119" s="32">
        <f t="shared" si="1351"/>
        <v>21.144800408775797</v>
      </c>
    </row>
    <row r="1120" spans="69:79" x14ac:dyDescent="0.25">
      <c r="BQ1120" s="32">
        <f t="shared" si="1332"/>
        <v>22</v>
      </c>
      <c r="BR1120" s="32">
        <f t="shared" si="1333"/>
        <v>46</v>
      </c>
      <c r="BS1120" s="32" t="str">
        <f t="shared" ca="1" si="1334"/>
        <v>PL</v>
      </c>
      <c r="BT1120" s="32" t="str">
        <f t="shared" ref="BT1120:BY1120" si="1391">BT1069</f>
        <v>from 10 to 20%</v>
      </c>
      <c r="BU1120" s="32" t="str">
        <f t="shared" si="1391"/>
        <v>DSO</v>
      </c>
      <c r="BV1120" s="32" t="str">
        <f t="shared" si="1391"/>
        <v>Distribution</v>
      </c>
      <c r="BW1120" s="32" t="str">
        <f t="shared" si="1391"/>
        <v>Gas turbine for grid and storage</v>
      </c>
      <c r="BX1120" s="32" t="str">
        <f t="shared" si="1391"/>
        <v>Membrane for deblending - Investment</v>
      </c>
      <c r="BY1120" s="32" t="str">
        <f t="shared" si="1391"/>
        <v>Gas turbine for grid and storage-Membrane for deblending - Investment</v>
      </c>
      <c r="BZ1120" s="32">
        <f t="shared" si="1350"/>
        <v>1.624620489871099</v>
      </c>
      <c r="CA1120" s="32">
        <f t="shared" si="1351"/>
        <v>4.2184522255332686</v>
      </c>
    </row>
    <row r="1121" spans="69:79" x14ac:dyDescent="0.25">
      <c r="BQ1121" s="32">
        <f t="shared" si="1332"/>
        <v>22</v>
      </c>
      <c r="BR1121" s="32">
        <f t="shared" si="1333"/>
        <v>47</v>
      </c>
      <c r="BS1121" s="32" t="str">
        <f t="shared" ca="1" si="1334"/>
        <v>PL</v>
      </c>
      <c r="BT1121" s="32" t="str">
        <f t="shared" ref="BT1121:BY1121" si="1392">BT1070</f>
        <v>from 10 to 20%</v>
      </c>
      <c r="BU1121" s="32" t="str">
        <f t="shared" si="1392"/>
        <v>DSO</v>
      </c>
      <c r="BV1121" s="32" t="str">
        <f t="shared" si="1392"/>
        <v>Distribution</v>
      </c>
      <c r="BW1121" s="32" t="str">
        <f t="shared" si="1392"/>
        <v>Gas turbine for grid and storage</v>
      </c>
      <c r="BX1121" s="32" t="str">
        <f t="shared" si="1392"/>
        <v>Membrane for deblending - H2. use</v>
      </c>
      <c r="BY1121" s="32" t="str">
        <f t="shared" si="1392"/>
        <v>Gas turbine for grid and storage-Membrane for deblending - H2. use</v>
      </c>
      <c r="BZ1121" s="32">
        <f t="shared" si="1350"/>
        <v>1.0241591620231385</v>
      </c>
      <c r="CA1121" s="32">
        <f t="shared" si="1351"/>
        <v>1.1268254838885388</v>
      </c>
    </row>
    <row r="1122" spans="69:79" x14ac:dyDescent="0.25">
      <c r="BQ1122" s="32">
        <f t="shared" si="1332"/>
        <v>22</v>
      </c>
      <c r="BR1122" s="32">
        <f t="shared" si="1333"/>
        <v>48</v>
      </c>
      <c r="BS1122" s="32" t="str">
        <f t="shared" ca="1" si="1334"/>
        <v>PL</v>
      </c>
      <c r="BT1122" s="32" t="str">
        <f t="shared" ref="BT1122:BY1122" si="1393">BT1071</f>
        <v>from 10 to 20%</v>
      </c>
      <c r="BU1122" s="32" t="str">
        <f t="shared" si="1393"/>
        <v>DSO</v>
      </c>
      <c r="BV1122" s="32" t="str">
        <f t="shared" si="1393"/>
        <v>Distribution</v>
      </c>
      <c r="BW1122" s="32" t="str">
        <f t="shared" si="1393"/>
        <v>industrial high temperature application (&gt;500°C without glass)</v>
      </c>
      <c r="BX1122" s="32" t="str">
        <f t="shared" si="1393"/>
        <v xml:space="preserve">Calorific value adjustment - LPG demand </v>
      </c>
      <c r="BY1122" s="32" t="str">
        <f t="shared" si="1393"/>
        <v xml:space="preserve">industrial high temperature application (&gt;500°C without glass)-Calorific value adjustment - LPG demand </v>
      </c>
      <c r="BZ1122" s="32">
        <f t="shared" si="1350"/>
        <v>24.813933361609287</v>
      </c>
      <c r="CA1122" s="32">
        <f t="shared" si="1351"/>
        <v>130.78667181131343</v>
      </c>
    </row>
    <row r="1123" spans="69:79" x14ac:dyDescent="0.25">
      <c r="BQ1123" s="32">
        <f t="shared" si="1332"/>
        <v>22</v>
      </c>
      <c r="BR1123" s="32">
        <f t="shared" si="1333"/>
        <v>49</v>
      </c>
      <c r="BS1123" s="32" t="str">
        <f t="shared" ca="1" si="1334"/>
        <v>PL</v>
      </c>
      <c r="BT1123" s="32" t="str">
        <f t="shared" ref="BT1123:BY1123" si="1394">BT1072</f>
        <v>&gt;20%</v>
      </c>
      <c r="BU1123" s="32" t="str">
        <f t="shared" si="1394"/>
        <v>DSO</v>
      </c>
      <c r="BV1123" s="32" t="str">
        <f t="shared" si="1394"/>
        <v>End-use</v>
      </c>
      <c r="BW1123" s="32" t="str">
        <f t="shared" si="1394"/>
        <v>boilers</v>
      </c>
      <c r="BX1123" s="32" t="str">
        <f t="shared" si="1394"/>
        <v>new heating boilers - Investment</v>
      </c>
      <c r="BY1123" s="32" t="str">
        <f t="shared" si="1394"/>
        <v>boilers-new heating boilers - Investment</v>
      </c>
      <c r="BZ1123" s="32">
        <f t="shared" si="1350"/>
        <v>1311.2998407776563</v>
      </c>
      <c r="CA1123" s="32">
        <f t="shared" si="1351"/>
        <v>1354.2083215527532</v>
      </c>
    </row>
    <row r="1124" spans="69:79" x14ac:dyDescent="0.25">
      <c r="BQ1124" s="32">
        <f t="shared" si="1332"/>
        <v>22</v>
      </c>
      <c r="BR1124" s="32">
        <f t="shared" si="1333"/>
        <v>50</v>
      </c>
      <c r="BS1124" s="32" t="str">
        <f t="shared" ca="1" si="1334"/>
        <v>PL</v>
      </c>
      <c r="BT1124" s="32" t="str">
        <f t="shared" ref="BT1124:BY1124" si="1395">BT1073</f>
        <v>&gt;20%</v>
      </c>
      <c r="BU1124" s="32" t="str">
        <f t="shared" si="1395"/>
        <v>DSO</v>
      </c>
      <c r="BV1124" s="32" t="str">
        <f t="shared" si="1395"/>
        <v>…</v>
      </c>
      <c r="BW1124" s="32" t="str">
        <f t="shared" si="1395"/>
        <v>…</v>
      </c>
      <c r="BX1124" s="32" t="str">
        <f t="shared" si="1395"/>
        <v>new heating boilers - Investment</v>
      </c>
      <c r="BY1124" s="32" t="str">
        <f t="shared" si="1395"/>
        <v>…-new heating boilers - Investment</v>
      </c>
      <c r="BZ1124" s="32">
        <f t="shared" si="1350"/>
        <v>0</v>
      </c>
      <c r="CA1124" s="32">
        <f t="shared" si="1351"/>
        <v>0</v>
      </c>
    </row>
    <row r="1125" spans="69:79" x14ac:dyDescent="0.25">
      <c r="BQ1125" s="32">
        <f t="shared" si="1332"/>
        <v>22</v>
      </c>
      <c r="BR1125" s="32">
        <f t="shared" si="1333"/>
        <v>51</v>
      </c>
      <c r="BS1125" s="32" t="str">
        <f t="shared" ca="1" si="1334"/>
        <v>PL</v>
      </c>
      <c r="BT1125" s="32" t="str">
        <f t="shared" ref="BT1125:BY1125" si="1396">BT1074</f>
        <v>&gt;20%</v>
      </c>
      <c r="BU1125" s="32" t="str">
        <f t="shared" si="1396"/>
        <v>DSO</v>
      </c>
      <c r="BV1125" s="32" t="str">
        <f t="shared" si="1396"/>
        <v>…</v>
      </c>
      <c r="BW1125" s="32" t="str">
        <f t="shared" si="1396"/>
        <v>…</v>
      </c>
      <c r="BX1125" s="32" t="str">
        <f t="shared" si="1396"/>
        <v>new heating boilers - Investment</v>
      </c>
      <c r="BY1125" s="32" t="str">
        <f t="shared" si="1396"/>
        <v>…-new heating boilers - Investment</v>
      </c>
      <c r="BZ1125" s="32">
        <f t="shared" si="1350"/>
        <v>0</v>
      </c>
      <c r="CA1125" s="32">
        <f t="shared" si="1351"/>
        <v>0</v>
      </c>
    </row>
    <row r="1126" spans="69:79" x14ac:dyDescent="0.25">
      <c r="BQ1126" s="32">
        <f t="shared" si="1332"/>
        <v>23</v>
      </c>
      <c r="BR1126" s="32">
        <f t="shared" si="1333"/>
        <v>1</v>
      </c>
      <c r="BS1126" s="32" t="str">
        <f t="shared" ca="1" si="1334"/>
        <v>PT</v>
      </c>
      <c r="BT1126" s="32" t="str">
        <f t="shared" ref="BT1126:BY1126" si="1397">BT1075</f>
        <v>&lt;5%</v>
      </c>
      <c r="BU1126" s="32" t="str">
        <f t="shared" si="1397"/>
        <v>TSO</v>
      </c>
      <c r="BV1126" s="32" t="str">
        <f t="shared" si="1397"/>
        <v>Storage</v>
      </c>
      <c r="BW1126" s="32" t="str">
        <f t="shared" si="1397"/>
        <v>Porous storage</v>
      </c>
      <c r="BX1126" s="32" t="str">
        <f t="shared" si="1397"/>
        <v>Desulfurization and Drying - Investment</v>
      </c>
      <c r="BY1126" s="32" t="str">
        <f t="shared" si="1397"/>
        <v>Porous storage-Desulfurization and Drying - Investment</v>
      </c>
      <c r="BZ1126" s="32">
        <f t="shared" si="1350"/>
        <v>0</v>
      </c>
      <c r="CA1126" s="32">
        <f t="shared" si="1351"/>
        <v>0</v>
      </c>
    </row>
    <row r="1127" spans="69:79" x14ac:dyDescent="0.25">
      <c r="BQ1127" s="32">
        <f t="shared" si="1332"/>
        <v>23</v>
      </c>
      <c r="BR1127" s="32">
        <f t="shared" si="1333"/>
        <v>2</v>
      </c>
      <c r="BS1127" s="32" t="str">
        <f t="shared" ca="1" si="1334"/>
        <v>PT</v>
      </c>
      <c r="BT1127" s="32" t="str">
        <f t="shared" ref="BT1127:BY1127" si="1398">BT1076</f>
        <v>&lt;5%</v>
      </c>
      <c r="BU1127" s="32" t="str">
        <f t="shared" si="1398"/>
        <v>TSO</v>
      </c>
      <c r="BV1127" s="32" t="str">
        <f t="shared" si="1398"/>
        <v>Industrie</v>
      </c>
      <c r="BW1127" s="32" t="str">
        <f t="shared" si="1398"/>
        <v>50% Chemical industry (material use), glass</v>
      </c>
      <c r="BX1127" s="32" t="str">
        <f t="shared" si="1398"/>
        <v>Membrane for deblending - Investment</v>
      </c>
      <c r="BY1127" s="32" t="str">
        <f t="shared" si="1398"/>
        <v>50% Chemical industry (material use), glass-Membrane for deblending - Investment</v>
      </c>
      <c r="BZ1127" s="32">
        <f t="shared" si="1350"/>
        <v>0.13372061502427676</v>
      </c>
      <c r="CA1127" s="32">
        <f t="shared" si="1351"/>
        <v>0.12286466501280276</v>
      </c>
    </row>
    <row r="1128" spans="69:79" x14ac:dyDescent="0.25">
      <c r="BQ1128" s="32">
        <f t="shared" si="1332"/>
        <v>23</v>
      </c>
      <c r="BR1128" s="32">
        <f t="shared" si="1333"/>
        <v>3</v>
      </c>
      <c r="BS1128" s="32" t="str">
        <f t="shared" ca="1" si="1334"/>
        <v>PT</v>
      </c>
      <c r="BT1128" s="32" t="str">
        <f t="shared" ref="BT1128:BY1128" si="1399">BT1077</f>
        <v>&lt;5%</v>
      </c>
      <c r="BU1128" s="32" t="str">
        <f t="shared" si="1399"/>
        <v>TSO</v>
      </c>
      <c r="BV1128" s="32" t="str">
        <f t="shared" si="1399"/>
        <v>Industrie</v>
      </c>
      <c r="BW1128" s="32" t="str">
        <f t="shared" si="1399"/>
        <v>50% Chemical industry (material use), glass</v>
      </c>
      <c r="BX1128" s="32" t="str">
        <f t="shared" si="1399"/>
        <v>Membrane for deblending - electr. demand</v>
      </c>
      <c r="BY1128" s="32" t="str">
        <f t="shared" si="1399"/>
        <v>50% Chemical industry (material use), glass-Membrane for deblending - electr. demand</v>
      </c>
      <c r="BZ1128" s="32">
        <f t="shared" si="1350"/>
        <v>1.1713925876126645</v>
      </c>
      <c r="CA1128" s="32">
        <f t="shared" si="1351"/>
        <v>1.1449941122469705</v>
      </c>
    </row>
    <row r="1129" spans="69:79" x14ac:dyDescent="0.25">
      <c r="BQ1129" s="32">
        <f t="shared" si="1332"/>
        <v>23</v>
      </c>
      <c r="BR1129" s="32">
        <f t="shared" si="1333"/>
        <v>4</v>
      </c>
      <c r="BS1129" s="32" t="str">
        <f t="shared" ca="1" si="1334"/>
        <v>PT</v>
      </c>
      <c r="BT1129" s="32" t="str">
        <f t="shared" ref="BT1129:BY1129" si="1400">BT1078</f>
        <v>&lt;5%</v>
      </c>
      <c r="BU1129" s="32" t="str">
        <f t="shared" si="1400"/>
        <v>TSO</v>
      </c>
      <c r="BV1129" s="32" t="str">
        <f t="shared" si="1400"/>
        <v>Industrie</v>
      </c>
      <c r="BW1129" s="32" t="str">
        <f t="shared" si="1400"/>
        <v>50% Chemical industry (material use), glass</v>
      </c>
      <c r="BX1129" s="32" t="str">
        <f t="shared" si="1400"/>
        <v>Membrane for deblending - H2. use</v>
      </c>
      <c r="BY1129" s="32" t="str">
        <f t="shared" si="1400"/>
        <v>50% Chemical industry (material use), glass-Membrane for deblending - H2. use</v>
      </c>
      <c r="BZ1129" s="32">
        <f t="shared" si="1350"/>
        <v>1.1713925876126645</v>
      </c>
      <c r="CA1129" s="32">
        <f t="shared" si="1351"/>
        <v>0.64440912521479099</v>
      </c>
    </row>
    <row r="1130" spans="69:79" x14ac:dyDescent="0.25">
      <c r="BQ1130" s="32">
        <f t="shared" ref="BQ1130:BQ1193" si="1401">IF(BR1130=1,BQ1129+1,BQ1129)</f>
        <v>23</v>
      </c>
      <c r="BR1130" s="32">
        <f t="shared" ref="BR1130:BR1193" si="1402">IF(BR1129=MAX($A$4:$A$54),1,BR1129+1)</f>
        <v>5</v>
      </c>
      <c r="BS1130" s="32" t="str">
        <f t="shared" ref="BS1130:BS1193" ca="1" si="1403">OFFSET($AK$3,0,BQ1130-1)</f>
        <v>PT</v>
      </c>
      <c r="BT1130" s="32" t="str">
        <f t="shared" ref="BT1130:BY1130" si="1404">BT1079</f>
        <v>&lt;5%</v>
      </c>
      <c r="BU1130" s="32" t="str">
        <f t="shared" si="1404"/>
        <v>DSO</v>
      </c>
      <c r="BV1130" s="32" t="str">
        <f t="shared" si="1404"/>
        <v>Industrie</v>
      </c>
      <c r="BW1130" s="32" t="str">
        <f t="shared" si="1404"/>
        <v>50% Chemical industry (material use), glass</v>
      </c>
      <c r="BX1130" s="32" t="str">
        <f t="shared" si="1404"/>
        <v>Membrane for deblending - Investment</v>
      </c>
      <c r="BY1130" s="32" t="str">
        <f t="shared" si="1404"/>
        <v>50% Chemical industry (material use), glass-Membrane for deblending - Investment</v>
      </c>
      <c r="BZ1130" s="32">
        <f t="shared" si="1350"/>
        <v>0.13372061502427676</v>
      </c>
      <c r="CA1130" s="32">
        <f t="shared" si="1351"/>
        <v>0.12286466501280276</v>
      </c>
    </row>
    <row r="1131" spans="69:79" x14ac:dyDescent="0.25">
      <c r="BQ1131" s="32">
        <f t="shared" si="1401"/>
        <v>23</v>
      </c>
      <c r="BR1131" s="32">
        <f t="shared" si="1402"/>
        <v>6</v>
      </c>
      <c r="BS1131" s="32" t="str">
        <f t="shared" ca="1" si="1403"/>
        <v>PT</v>
      </c>
      <c r="BT1131" s="32" t="str">
        <f t="shared" ref="BT1131:BY1131" si="1405">BT1080</f>
        <v>&lt;5%</v>
      </c>
      <c r="BU1131" s="32" t="str">
        <f t="shared" si="1405"/>
        <v>DSO</v>
      </c>
      <c r="BV1131" s="32" t="str">
        <f t="shared" si="1405"/>
        <v>Industrie</v>
      </c>
      <c r="BW1131" s="32" t="str">
        <f t="shared" si="1405"/>
        <v>50% Chemical industry (material use), glass</v>
      </c>
      <c r="BX1131" s="32" t="str">
        <f t="shared" si="1405"/>
        <v>Membrane for deblending - electr. demand</v>
      </c>
      <c r="BY1131" s="32" t="str">
        <f t="shared" si="1405"/>
        <v>50% Chemical industry (material use), glass-Membrane for deblending - electr. demand</v>
      </c>
      <c r="BZ1131" s="32">
        <f t="shared" si="1350"/>
        <v>1.1713925876126645</v>
      </c>
      <c r="CA1131" s="32">
        <f t="shared" si="1351"/>
        <v>1.1449941122469705</v>
      </c>
    </row>
    <row r="1132" spans="69:79" x14ac:dyDescent="0.25">
      <c r="BQ1132" s="32">
        <f t="shared" si="1401"/>
        <v>23</v>
      </c>
      <c r="BR1132" s="32">
        <f t="shared" si="1402"/>
        <v>7</v>
      </c>
      <c r="BS1132" s="32" t="str">
        <f t="shared" ca="1" si="1403"/>
        <v>PT</v>
      </c>
      <c r="BT1132" s="32" t="str">
        <f t="shared" ref="BT1132:BY1132" si="1406">BT1081</f>
        <v>&lt;5%</v>
      </c>
      <c r="BU1132" s="32" t="str">
        <f t="shared" si="1406"/>
        <v>DSO</v>
      </c>
      <c r="BV1132" s="32" t="str">
        <f t="shared" si="1406"/>
        <v>Industrie</v>
      </c>
      <c r="BW1132" s="32" t="str">
        <f t="shared" si="1406"/>
        <v>50% Chemical industry (material use), glass</v>
      </c>
      <c r="BX1132" s="32" t="str">
        <f t="shared" si="1406"/>
        <v>Membrane for deblending - H2. use</v>
      </c>
      <c r="BY1132" s="32" t="str">
        <f t="shared" si="1406"/>
        <v>50% Chemical industry (material use), glass-Membrane for deblending - H2. use</v>
      </c>
      <c r="BZ1132" s="32">
        <f t="shared" si="1350"/>
        <v>1.1713925876126645</v>
      </c>
      <c r="CA1132" s="32">
        <f t="shared" si="1351"/>
        <v>0.64440912521479099</v>
      </c>
    </row>
    <row r="1133" spans="69:79" x14ac:dyDescent="0.25">
      <c r="BQ1133" s="32">
        <f t="shared" si="1401"/>
        <v>23</v>
      </c>
      <c r="BR1133" s="32">
        <f t="shared" si="1402"/>
        <v>8</v>
      </c>
      <c r="BS1133" s="32" t="str">
        <f t="shared" ca="1" si="1403"/>
        <v>PT</v>
      </c>
      <c r="BT1133" s="32" t="str">
        <f t="shared" ref="BT1133:BY1133" si="1407">BT1082</f>
        <v>from 5 to 10%</v>
      </c>
      <c r="BU1133" s="32" t="str">
        <f t="shared" si="1407"/>
        <v>TSO</v>
      </c>
      <c r="BV1133" s="32" t="str">
        <f t="shared" si="1407"/>
        <v>End-use</v>
      </c>
      <c r="BW1133" s="32" t="str">
        <f t="shared" si="1407"/>
        <v xml:space="preserve">Gas turbine for power generation (old stock) </v>
      </c>
      <c r="BX1133" s="32" t="str">
        <f t="shared" si="1407"/>
        <v>Membrane for deblending - Investment</v>
      </c>
      <c r="BY1133" s="32" t="str">
        <f t="shared" si="1407"/>
        <v>Gas turbine for power generation (old stock) -Membrane for deblending - Investment</v>
      </c>
      <c r="BZ1133" s="32">
        <f t="shared" si="1350"/>
        <v>6.0998122861788815</v>
      </c>
      <c r="CA1133" s="32">
        <f t="shared" si="1351"/>
        <v>9.4440819922461454</v>
      </c>
    </row>
    <row r="1134" spans="69:79" x14ac:dyDescent="0.25">
      <c r="BQ1134" s="32">
        <f t="shared" si="1401"/>
        <v>23</v>
      </c>
      <c r="BR1134" s="32">
        <f t="shared" si="1402"/>
        <v>9</v>
      </c>
      <c r="BS1134" s="32" t="str">
        <f t="shared" ca="1" si="1403"/>
        <v>PT</v>
      </c>
      <c r="BT1134" s="32" t="str">
        <f t="shared" ref="BT1134:BY1134" si="1408">BT1083</f>
        <v>from 5 to 10%</v>
      </c>
      <c r="BU1134" s="32" t="str">
        <f t="shared" si="1408"/>
        <v>TSO</v>
      </c>
      <c r="BV1134" s="32" t="str">
        <f t="shared" si="1408"/>
        <v>End-use</v>
      </c>
      <c r="BW1134" s="32" t="str">
        <f t="shared" si="1408"/>
        <v xml:space="preserve">Gas turbine for power generation (old stock) </v>
      </c>
      <c r="BX1134" s="32" t="str">
        <f t="shared" si="1408"/>
        <v>Membrane for deblending - electr. demand</v>
      </c>
      <c r="BY1134" s="32" t="str">
        <f t="shared" si="1408"/>
        <v>Gas turbine for power generation (old stock) -Membrane for deblending - electr. demand</v>
      </c>
      <c r="BZ1134" s="32">
        <f t="shared" si="1350"/>
        <v>2.1146988225410821</v>
      </c>
      <c r="CA1134" s="32">
        <f t="shared" si="1351"/>
        <v>2.0670420204039899</v>
      </c>
    </row>
    <row r="1135" spans="69:79" x14ac:dyDescent="0.25">
      <c r="BQ1135" s="32">
        <f t="shared" si="1401"/>
        <v>23</v>
      </c>
      <c r="BR1135" s="32">
        <f t="shared" si="1402"/>
        <v>10</v>
      </c>
      <c r="BS1135" s="32" t="str">
        <f t="shared" ca="1" si="1403"/>
        <v>PT</v>
      </c>
      <c r="BT1135" s="32" t="str">
        <f t="shared" ref="BT1135:BY1135" si="1409">BT1084</f>
        <v>from 5 to 10%</v>
      </c>
      <c r="BU1135" s="32" t="str">
        <f t="shared" si="1409"/>
        <v>TSO</v>
      </c>
      <c r="BV1135" s="32" t="str">
        <f t="shared" si="1409"/>
        <v>End-use</v>
      </c>
      <c r="BW1135" s="32" t="str">
        <f t="shared" si="1409"/>
        <v xml:space="preserve">Gas turbine for power generation (old stock) </v>
      </c>
      <c r="BX1135" s="32" t="str">
        <f t="shared" si="1409"/>
        <v>Membrane for deblending - H2. use</v>
      </c>
      <c r="BY1135" s="32" t="str">
        <f t="shared" si="1409"/>
        <v>Gas turbine for power generation (old stock) -Membrane for deblending - H2. use</v>
      </c>
      <c r="BZ1135" s="32">
        <f t="shared" si="1350"/>
        <v>2.1146988225410821</v>
      </c>
      <c r="CA1135" s="32">
        <f t="shared" si="1351"/>
        <v>2.3266857460720956</v>
      </c>
    </row>
    <row r="1136" spans="69:79" x14ac:dyDescent="0.25">
      <c r="BQ1136" s="32">
        <f t="shared" si="1401"/>
        <v>23</v>
      </c>
      <c r="BR1136" s="32">
        <f t="shared" si="1402"/>
        <v>11</v>
      </c>
      <c r="BS1136" s="32" t="str">
        <f t="shared" ca="1" si="1403"/>
        <v>PT</v>
      </c>
      <c r="BT1136" s="32" t="str">
        <f t="shared" ref="BT1136:BY1136" si="1410">BT1085</f>
        <v>from 5 to 10%</v>
      </c>
      <c r="BU1136" s="32" t="str">
        <f t="shared" si="1410"/>
        <v>TSO</v>
      </c>
      <c r="BV1136" s="32" t="str">
        <f t="shared" si="1410"/>
        <v>Transmission</v>
      </c>
      <c r="BW1136" s="32" t="str">
        <f t="shared" si="1410"/>
        <v>Gas turbine for gas grid  - inkl. transit</v>
      </c>
      <c r="BX1136" s="32" t="str">
        <f t="shared" si="1410"/>
        <v>Membrane for deblending - Investment</v>
      </c>
      <c r="BY1136" s="32" t="str">
        <f t="shared" si="1410"/>
        <v>Gas turbine for gas grid  - inkl. transit-Membrane for deblending - Investment</v>
      </c>
      <c r="BZ1136" s="32">
        <f t="shared" si="1350"/>
        <v>0.12484094017591939</v>
      </c>
      <c r="CA1136" s="32">
        <f t="shared" si="1351"/>
        <v>0.47401534645475984</v>
      </c>
    </row>
    <row r="1137" spans="69:79" x14ac:dyDescent="0.25">
      <c r="BQ1137" s="32">
        <f t="shared" si="1401"/>
        <v>23</v>
      </c>
      <c r="BR1137" s="32">
        <f t="shared" si="1402"/>
        <v>12</v>
      </c>
      <c r="BS1137" s="32" t="str">
        <f t="shared" ca="1" si="1403"/>
        <v>PT</v>
      </c>
      <c r="BT1137" s="32" t="str">
        <f t="shared" ref="BT1137:BY1137" si="1411">BT1086</f>
        <v>from 5 to 10%</v>
      </c>
      <c r="BU1137" s="32" t="str">
        <f t="shared" si="1411"/>
        <v>TSO</v>
      </c>
      <c r="BV1137" s="32" t="str">
        <f t="shared" si="1411"/>
        <v>Transmission</v>
      </c>
      <c r="BW1137" s="32" t="str">
        <f t="shared" si="1411"/>
        <v>Gas turbine for gas grid  - inkl. transit</v>
      </c>
      <c r="BX1137" s="32" t="str">
        <f t="shared" si="1411"/>
        <v>Membrane for deblending - electr. demand</v>
      </c>
      <c r="BY1137" s="32" t="str">
        <f t="shared" si="1411"/>
        <v>Gas turbine for gas grid  - inkl. transit-Membrane for deblending - electr. demand</v>
      </c>
      <c r="BZ1137" s="32">
        <f t="shared" si="1350"/>
        <v>7.5547010200722201E-2</v>
      </c>
      <c r="CA1137" s="32">
        <f t="shared" si="1351"/>
        <v>7.6697472284997154E-2</v>
      </c>
    </row>
    <row r="1138" spans="69:79" x14ac:dyDescent="0.25">
      <c r="BQ1138" s="32">
        <f t="shared" si="1401"/>
        <v>23</v>
      </c>
      <c r="BR1138" s="32">
        <f t="shared" si="1402"/>
        <v>13</v>
      </c>
      <c r="BS1138" s="32" t="str">
        <f t="shared" ca="1" si="1403"/>
        <v>PT</v>
      </c>
      <c r="BT1138" s="32" t="str">
        <f t="shared" ref="BT1138:BY1138" si="1412">BT1087</f>
        <v>from 5 to 10%</v>
      </c>
      <c r="BU1138" s="32" t="str">
        <f t="shared" si="1412"/>
        <v>TSO</v>
      </c>
      <c r="BV1138" s="32" t="str">
        <f t="shared" si="1412"/>
        <v>Transmission</v>
      </c>
      <c r="BW1138" s="32" t="str">
        <f t="shared" si="1412"/>
        <v>Gas turbine for gas grid  - inkl. transit</v>
      </c>
      <c r="BX1138" s="32" t="str">
        <f t="shared" si="1412"/>
        <v>Membrane for deblending - H2. use</v>
      </c>
      <c r="BY1138" s="32" t="str">
        <f t="shared" si="1412"/>
        <v>Gas turbine for gas grid  - inkl. transit-Membrane for deblending - H2. use</v>
      </c>
      <c r="BZ1138" s="32">
        <f t="shared" si="1350"/>
        <v>7.5547010200722201E-2</v>
      </c>
      <c r="CA1138" s="32">
        <f t="shared" si="1351"/>
        <v>8.3120182372432738E-2</v>
      </c>
    </row>
    <row r="1139" spans="69:79" x14ac:dyDescent="0.25">
      <c r="BQ1139" s="32">
        <f t="shared" si="1401"/>
        <v>23</v>
      </c>
      <c r="BR1139" s="32">
        <f t="shared" si="1402"/>
        <v>14</v>
      </c>
      <c r="BS1139" s="32" t="str">
        <f t="shared" ca="1" si="1403"/>
        <v>PT</v>
      </c>
      <c r="BT1139" s="32" t="str">
        <f t="shared" ref="BT1139:BY1139" si="1413">BT1088</f>
        <v>from 5 to 10%</v>
      </c>
      <c r="BU1139" s="32" t="str">
        <f t="shared" si="1413"/>
        <v>TSO</v>
      </c>
      <c r="BV1139" s="32" t="str">
        <f t="shared" si="1413"/>
        <v>Storage</v>
      </c>
      <c r="BW1139" s="32" t="str">
        <f t="shared" si="1413"/>
        <v>Gas turbine for storage (cavern + porous)</v>
      </c>
      <c r="BX1139" s="32" t="str">
        <f t="shared" si="1413"/>
        <v>Membrane for deblending - Investment</v>
      </c>
      <c r="BY1139" s="32" t="str">
        <f t="shared" si="1413"/>
        <v>Gas turbine for storage (cavern + porous)-Membrane for deblending - Investment</v>
      </c>
      <c r="BZ1139" s="32">
        <f t="shared" si="1350"/>
        <v>1.5345073774393146E-2</v>
      </c>
      <c r="CA1139" s="32">
        <f t="shared" si="1351"/>
        <v>5.8264544077391227E-2</v>
      </c>
    </row>
    <row r="1140" spans="69:79" x14ac:dyDescent="0.25">
      <c r="BQ1140" s="32">
        <f t="shared" si="1401"/>
        <v>23</v>
      </c>
      <c r="BR1140" s="32">
        <f t="shared" si="1402"/>
        <v>15</v>
      </c>
      <c r="BS1140" s="32" t="str">
        <f t="shared" ca="1" si="1403"/>
        <v>PT</v>
      </c>
      <c r="BT1140" s="32" t="str">
        <f t="shared" ref="BT1140:BY1140" si="1414">BT1089</f>
        <v>from 5 to 10%</v>
      </c>
      <c r="BU1140" s="32" t="str">
        <f t="shared" si="1414"/>
        <v>TSO</v>
      </c>
      <c r="BV1140" s="32" t="str">
        <f t="shared" si="1414"/>
        <v>Storage</v>
      </c>
      <c r="BW1140" s="32" t="str">
        <f t="shared" si="1414"/>
        <v>Gas turbine for storage (cavern + porous)</v>
      </c>
      <c r="BX1140" s="32" t="str">
        <f t="shared" si="1414"/>
        <v>Membrane for deblending - electr. demand</v>
      </c>
      <c r="BY1140" s="32" t="str">
        <f t="shared" si="1414"/>
        <v>Gas turbine for storage (cavern + porous)-Membrane for deblending - electr. demand</v>
      </c>
      <c r="BZ1140" s="32">
        <f t="shared" si="1350"/>
        <v>1.3457591623036646E-2</v>
      </c>
      <c r="CA1140" s="32">
        <f t="shared" si="1351"/>
        <v>1.3662529566534666E-2</v>
      </c>
    </row>
    <row r="1141" spans="69:79" x14ac:dyDescent="0.25">
      <c r="BQ1141" s="32">
        <f t="shared" si="1401"/>
        <v>23</v>
      </c>
      <c r="BR1141" s="32">
        <f t="shared" si="1402"/>
        <v>16</v>
      </c>
      <c r="BS1141" s="32" t="str">
        <f t="shared" ca="1" si="1403"/>
        <v>PT</v>
      </c>
      <c r="BT1141" s="32" t="str">
        <f t="shared" ref="BT1141:BY1141" si="1415">BT1090</f>
        <v>from 5 to 10%</v>
      </c>
      <c r="BU1141" s="32" t="str">
        <f t="shared" si="1415"/>
        <v>TSO</v>
      </c>
      <c r="BV1141" s="32" t="str">
        <f t="shared" si="1415"/>
        <v>Storage</v>
      </c>
      <c r="BW1141" s="32" t="str">
        <f t="shared" si="1415"/>
        <v>Gas turbine for storage (cavern + porous)</v>
      </c>
      <c r="BX1141" s="32" t="str">
        <f t="shared" si="1415"/>
        <v>Membrane for deblending - H2. use</v>
      </c>
      <c r="BY1141" s="32" t="str">
        <f t="shared" si="1415"/>
        <v>Gas turbine for storage (cavern + porous)-Membrane for deblending - H2. use</v>
      </c>
      <c r="BZ1141" s="32">
        <f t="shared" si="1350"/>
        <v>1.3457591623036646E-2</v>
      </c>
      <c r="CA1141" s="32">
        <f t="shared" si="1351"/>
        <v>1.4806641150040321E-2</v>
      </c>
    </row>
    <row r="1142" spans="69:79" x14ac:dyDescent="0.25">
      <c r="BQ1142" s="32">
        <f t="shared" si="1401"/>
        <v>23</v>
      </c>
      <c r="BR1142" s="32">
        <f t="shared" si="1402"/>
        <v>17</v>
      </c>
      <c r="BS1142" s="32" t="str">
        <f t="shared" ca="1" si="1403"/>
        <v>PT</v>
      </c>
      <c r="BT1142" s="32" t="str">
        <f t="shared" ref="BT1142:BY1142" si="1416">BT1091</f>
        <v>from 5 to 10%</v>
      </c>
      <c r="BU1142" s="32" t="str">
        <f t="shared" si="1416"/>
        <v>TSO</v>
      </c>
      <c r="BV1142" s="32" t="str">
        <f t="shared" si="1416"/>
        <v>Industrie</v>
      </c>
      <c r="BW1142" s="32" t="str">
        <f t="shared" si="1416"/>
        <v>50% industrial high temperature application (&gt;500°C without glass)</v>
      </c>
      <c r="BX1142" s="32" t="str">
        <f t="shared" si="1416"/>
        <v>Calorific value adjustment - Investment</v>
      </c>
      <c r="BY1142" s="32" t="str">
        <f t="shared" si="1416"/>
        <v>50% industrial high temperature application (&gt;500°C without glass)-Calorific value adjustment - Investment</v>
      </c>
      <c r="BZ1142" s="32">
        <f t="shared" si="1350"/>
        <v>0.44052883037996299</v>
      </c>
      <c r="CA1142" s="32">
        <f t="shared" si="1351"/>
        <v>2.3940484874029209</v>
      </c>
    </row>
    <row r="1143" spans="69:79" x14ac:dyDescent="0.25">
      <c r="BQ1143" s="32">
        <f t="shared" si="1401"/>
        <v>23</v>
      </c>
      <c r="BR1143" s="32">
        <f t="shared" si="1402"/>
        <v>18</v>
      </c>
      <c r="BS1143" s="32" t="str">
        <f t="shared" ca="1" si="1403"/>
        <v>PT</v>
      </c>
      <c r="BT1143" s="32" t="str">
        <f t="shared" ref="BT1143:BY1143" si="1417">BT1092</f>
        <v>from 5 to 10%</v>
      </c>
      <c r="BU1143" s="32" t="str">
        <f t="shared" si="1417"/>
        <v>TSO</v>
      </c>
      <c r="BV1143" s="32" t="str">
        <f t="shared" si="1417"/>
        <v>Industrie</v>
      </c>
      <c r="BW1143" s="32" t="str">
        <f t="shared" si="1417"/>
        <v>50% industrial high temperature application (&gt;500°C without glass)</v>
      </c>
      <c r="BX1143" s="32" t="str">
        <f t="shared" si="1417"/>
        <v xml:space="preserve">Calorific value adjustment - LPG demand </v>
      </c>
      <c r="BY1143" s="32" t="str">
        <f t="shared" si="1417"/>
        <v xml:space="preserve">50% industrial high temperature application (&gt;500°C without glass)-Calorific value adjustment - LPG demand </v>
      </c>
      <c r="BZ1143" s="32">
        <f t="shared" si="1350"/>
        <v>3.8590325541284756</v>
      </c>
      <c r="CA1143" s="32">
        <f t="shared" si="1351"/>
        <v>20.339783169839343</v>
      </c>
    </row>
    <row r="1144" spans="69:79" x14ac:dyDescent="0.25">
      <c r="BQ1144" s="32">
        <f t="shared" si="1401"/>
        <v>23</v>
      </c>
      <c r="BR1144" s="32">
        <f t="shared" si="1402"/>
        <v>19</v>
      </c>
      <c r="BS1144" s="32" t="str">
        <f t="shared" ca="1" si="1403"/>
        <v>PT</v>
      </c>
      <c r="BT1144" s="32" t="str">
        <f t="shared" ref="BT1144:BY1144" si="1418">BT1093</f>
        <v>from 5 to 10%</v>
      </c>
      <c r="BU1144" s="32" t="str">
        <f t="shared" si="1418"/>
        <v>TSO</v>
      </c>
      <c r="BV1144" s="32" t="str">
        <f t="shared" si="1418"/>
        <v>Transmission</v>
      </c>
      <c r="BW1144" s="32" t="str">
        <f t="shared" si="1418"/>
        <v>Instalation of higher gas turbine capacities for compressors - inkl. transit and storage</v>
      </c>
      <c r="BX1144" s="32" t="str">
        <f t="shared" si="1418"/>
        <v>Investment +30% of excisting capacity</v>
      </c>
      <c r="BY1144" s="32" t="str">
        <f t="shared" si="1418"/>
        <v>Instalation of higher gas turbine capacities for compressors - inkl. transit and storage-Investment +30% of excisting capacity</v>
      </c>
      <c r="BZ1144" s="32">
        <f t="shared" ref="BZ1144:BZ1207" si="1419">INDEX($I$4:$AI$54,$BR1144,$BQ1144)</f>
        <v>1.3878415381080939E-2</v>
      </c>
      <c r="CA1144" s="32">
        <f t="shared" ref="CA1144:CA1207" si="1420">INDEX($AK$4:$BK$54,$BR1144,$BQ1144)</f>
        <v>2.1238838522734023</v>
      </c>
    </row>
    <row r="1145" spans="69:79" x14ac:dyDescent="0.25">
      <c r="BQ1145" s="32">
        <f t="shared" si="1401"/>
        <v>23</v>
      </c>
      <c r="BR1145" s="32">
        <f t="shared" si="1402"/>
        <v>20</v>
      </c>
      <c r="BS1145" s="32" t="str">
        <f t="shared" ca="1" si="1403"/>
        <v>PT</v>
      </c>
      <c r="BT1145" s="32" t="str">
        <f t="shared" ref="BT1145:BY1145" si="1421">BT1094</f>
        <v>from 5 to 10%</v>
      </c>
      <c r="BU1145" s="32" t="str">
        <f t="shared" si="1421"/>
        <v>TSO</v>
      </c>
      <c r="BV1145" s="32" t="str">
        <f t="shared" si="1421"/>
        <v>Transmission</v>
      </c>
      <c r="BW1145" s="32" t="str">
        <f t="shared" si="1421"/>
        <v>Instalation of higher gas turbine capacities for compressors - inkl. transit and storage</v>
      </c>
      <c r="BX1145" s="32" t="str">
        <f t="shared" si="1421"/>
        <v>Gas demand +30% of excisting transport losses</v>
      </c>
      <c r="BY1145" s="32" t="str">
        <f t="shared" si="1421"/>
        <v>Instalation of higher gas turbine capacities for compressors - inkl. transit and storage-Gas demand +30% of excisting transport losses</v>
      </c>
      <c r="BZ1145" s="32">
        <f t="shared" si="1419"/>
        <v>2.6701380547127652E-2</v>
      </c>
      <c r="CA1145" s="32">
        <f t="shared" si="1420"/>
        <v>0.74830318409105046</v>
      </c>
    </row>
    <row r="1146" spans="69:79" x14ac:dyDescent="0.25">
      <c r="BQ1146" s="32">
        <f t="shared" si="1401"/>
        <v>23</v>
      </c>
      <c r="BR1146" s="32">
        <f t="shared" si="1402"/>
        <v>21</v>
      </c>
      <c r="BS1146" s="32" t="str">
        <f t="shared" ca="1" si="1403"/>
        <v>PT</v>
      </c>
      <c r="BT1146" s="32" t="str">
        <f t="shared" ref="BT1146:BY1146" si="1422">BT1095</f>
        <v>from 5 to 10%</v>
      </c>
      <c r="BU1146" s="32" t="str">
        <f t="shared" si="1422"/>
        <v>TSO</v>
      </c>
      <c r="BV1146" s="32" t="str">
        <f t="shared" si="1422"/>
        <v>Storage</v>
      </c>
      <c r="BW1146" s="32" t="str">
        <f t="shared" si="1422"/>
        <v>Gas pressure regulator storage withdrawal</v>
      </c>
      <c r="BX1146" s="32" t="str">
        <f t="shared" si="1422"/>
        <v xml:space="preserve">  +3% less energy required</v>
      </c>
      <c r="BY1146" s="32" t="str">
        <f t="shared" si="1422"/>
        <v>Gas pressure regulator storage withdrawal-  +3% less energy required</v>
      </c>
      <c r="BZ1146" s="32">
        <f t="shared" si="1419"/>
        <v>5.949313572926355E-5</v>
      </c>
      <c r="CA1146" s="32">
        <f t="shared" si="1420"/>
        <v>-1.6672884317420805E-3</v>
      </c>
    </row>
    <row r="1147" spans="69:79" x14ac:dyDescent="0.25">
      <c r="BQ1147" s="32">
        <f t="shared" si="1401"/>
        <v>23</v>
      </c>
      <c r="BR1147" s="32">
        <f t="shared" si="1402"/>
        <v>22</v>
      </c>
      <c r="BS1147" s="32" t="str">
        <f t="shared" ca="1" si="1403"/>
        <v>PT</v>
      </c>
      <c r="BT1147" s="32" t="str">
        <f t="shared" ref="BT1147:BY1147" si="1423">BT1096</f>
        <v>from 5 to 10%</v>
      </c>
      <c r="BU1147" s="32" t="str">
        <f t="shared" si="1423"/>
        <v>TSO</v>
      </c>
      <c r="BV1147" s="32" t="str">
        <f t="shared" si="1423"/>
        <v>Storage</v>
      </c>
      <c r="BW1147" s="32" t="str">
        <f t="shared" si="1423"/>
        <v>H2 losses by drying</v>
      </c>
      <c r="BX1147" s="32" t="str">
        <f t="shared" si="1423"/>
        <v xml:space="preserve">  5% of H2</v>
      </c>
      <c r="BY1147" s="32" t="str">
        <f t="shared" si="1423"/>
        <v>H2 losses by drying-  5% of H2</v>
      </c>
      <c r="BZ1147" s="32">
        <f t="shared" si="1419"/>
        <v>5.046596858638743E-3</v>
      </c>
      <c r="CA1147" s="32">
        <f t="shared" si="1420"/>
        <v>0.25232984293193716</v>
      </c>
    </row>
    <row r="1148" spans="69:79" x14ac:dyDescent="0.25">
      <c r="BQ1148" s="32">
        <f t="shared" si="1401"/>
        <v>23</v>
      </c>
      <c r="BR1148" s="32">
        <f t="shared" si="1402"/>
        <v>23</v>
      </c>
      <c r="BS1148" s="32" t="str">
        <f t="shared" ca="1" si="1403"/>
        <v>PT</v>
      </c>
      <c r="BT1148" s="32" t="str">
        <f t="shared" ref="BT1148:BY1148" si="1424">BT1097</f>
        <v>from 5 to 10%</v>
      </c>
      <c r="BU1148" s="32" t="str">
        <f t="shared" si="1424"/>
        <v>TSO</v>
      </c>
      <c r="BV1148" s="32" t="str">
        <f t="shared" si="1424"/>
        <v>Transmission</v>
      </c>
      <c r="BW1148" s="32" t="str">
        <f t="shared" si="1424"/>
        <v>Gas pressure regulator &gt;40 to 16bar</v>
      </c>
      <c r="BX1148" s="32" t="str">
        <f t="shared" si="1424"/>
        <v xml:space="preserve">  +3% less energy required</v>
      </c>
      <c r="BY1148" s="32" t="str">
        <f t="shared" si="1424"/>
        <v>Gas pressure regulator &gt;40 to 16bar-  +3% less energy required</v>
      </c>
      <c r="BZ1148" s="32">
        <f t="shared" si="1419"/>
        <v>4.901325531996327E-4</v>
      </c>
      <c r="CA1148" s="32">
        <f t="shared" si="1420"/>
        <v>-1.3735909629789373E-2</v>
      </c>
    </row>
    <row r="1149" spans="69:79" x14ac:dyDescent="0.25">
      <c r="BQ1149" s="32">
        <f t="shared" si="1401"/>
        <v>23</v>
      </c>
      <c r="BR1149" s="32">
        <f t="shared" si="1402"/>
        <v>24</v>
      </c>
      <c r="BS1149" s="32" t="str">
        <f t="shared" ca="1" si="1403"/>
        <v>PT</v>
      </c>
      <c r="BT1149" s="32" t="str">
        <f t="shared" ref="BT1149:BY1149" si="1425">BT1098</f>
        <v>from 5 to 10%</v>
      </c>
      <c r="BU1149" s="32" t="str">
        <f t="shared" si="1425"/>
        <v>DSO</v>
      </c>
      <c r="BV1149" s="32" t="str">
        <f t="shared" si="1425"/>
        <v>Industrie</v>
      </c>
      <c r="BW1149" s="32" t="str">
        <f t="shared" si="1425"/>
        <v>50% industrial high temperature application (&gt;500°C without glass)</v>
      </c>
      <c r="BX1149" s="32" t="str">
        <f t="shared" si="1425"/>
        <v>Calorific value adjustment - Investment</v>
      </c>
      <c r="BY1149" s="32" t="str">
        <f t="shared" si="1425"/>
        <v>50% industrial high temperature application (&gt;500°C without glass)-Calorific value adjustment - Investment</v>
      </c>
      <c r="BZ1149" s="32">
        <f t="shared" si="1419"/>
        <v>0.44052883037996299</v>
      </c>
      <c r="CA1149" s="32">
        <f t="shared" si="1420"/>
        <v>2.3940484874029209</v>
      </c>
    </row>
    <row r="1150" spans="69:79" x14ac:dyDescent="0.25">
      <c r="BQ1150" s="32">
        <f t="shared" si="1401"/>
        <v>23</v>
      </c>
      <c r="BR1150" s="32">
        <f t="shared" si="1402"/>
        <v>25</v>
      </c>
      <c r="BS1150" s="32" t="str">
        <f t="shared" ca="1" si="1403"/>
        <v>PT</v>
      </c>
      <c r="BT1150" s="32" t="str">
        <f t="shared" ref="BT1150:BY1150" si="1426">BT1099</f>
        <v>from 5 to 10%</v>
      </c>
      <c r="BU1150" s="32" t="str">
        <f t="shared" si="1426"/>
        <v>DSO</v>
      </c>
      <c r="BV1150" s="32" t="str">
        <f t="shared" si="1426"/>
        <v>Industrie</v>
      </c>
      <c r="BW1150" s="32" t="str">
        <f t="shared" si="1426"/>
        <v>50% industrial high temperature application (&gt;500°C without glass)</v>
      </c>
      <c r="BX1150" s="32" t="str">
        <f t="shared" si="1426"/>
        <v xml:space="preserve">Calorific value adjustment - LPG demand </v>
      </c>
      <c r="BY1150" s="32" t="str">
        <f t="shared" si="1426"/>
        <v xml:space="preserve">50% industrial high temperature application (&gt;500°C without glass)-Calorific value adjustment - LPG demand </v>
      </c>
      <c r="BZ1150" s="32">
        <f t="shared" si="1419"/>
        <v>3.8590325541284756</v>
      </c>
      <c r="CA1150" s="32">
        <f t="shared" si="1420"/>
        <v>20.339783169839343</v>
      </c>
    </row>
    <row r="1151" spans="69:79" x14ac:dyDescent="0.25">
      <c r="BQ1151" s="32">
        <f t="shared" si="1401"/>
        <v>23</v>
      </c>
      <c r="BR1151" s="32">
        <f t="shared" si="1402"/>
        <v>26</v>
      </c>
      <c r="BS1151" s="32" t="str">
        <f t="shared" ca="1" si="1403"/>
        <v>PT</v>
      </c>
      <c r="BT1151" s="32" t="str">
        <f t="shared" ref="BT1151:BY1151" si="1427">BT1100</f>
        <v>from 5 to 10%</v>
      </c>
      <c r="BU1151" s="32" t="str">
        <f t="shared" si="1427"/>
        <v>TSO</v>
      </c>
      <c r="BV1151" s="32" t="str">
        <f t="shared" si="1427"/>
        <v>Transmission</v>
      </c>
      <c r="BW1151" s="32" t="str">
        <f t="shared" si="1427"/>
        <v>gas chromatographs (GC)</v>
      </c>
      <c r="BX1151" s="32" t="str">
        <f t="shared" si="1427"/>
        <v>Adaptation - Exchange helium</v>
      </c>
      <c r="BY1151" s="32" t="str">
        <f t="shared" si="1427"/>
        <v>gas chromatographs (GC)-Adaptation - Exchange helium</v>
      </c>
      <c r="BZ1151" s="32">
        <f t="shared" si="1419"/>
        <v>2.0535714285714286E-2</v>
      </c>
      <c r="CA1151" s="32">
        <f t="shared" si="1420"/>
        <v>0.16215464885827346</v>
      </c>
    </row>
    <row r="1152" spans="69:79" x14ac:dyDescent="0.25">
      <c r="BQ1152" s="32">
        <f t="shared" si="1401"/>
        <v>23</v>
      </c>
      <c r="BR1152" s="32">
        <f t="shared" si="1402"/>
        <v>27</v>
      </c>
      <c r="BS1152" s="32" t="str">
        <f t="shared" ca="1" si="1403"/>
        <v>PT</v>
      </c>
      <c r="BT1152" s="32" t="str">
        <f t="shared" ref="BT1152:BY1152" si="1428">BT1101</f>
        <v>from 5 to 10%</v>
      </c>
      <c r="BU1152" s="32" t="str">
        <f t="shared" si="1428"/>
        <v>DSO</v>
      </c>
      <c r="BV1152" s="32" t="str">
        <f t="shared" si="1428"/>
        <v>Industrie</v>
      </c>
      <c r="BW1152" s="32" t="str">
        <f t="shared" si="1428"/>
        <v>Chemical industry (material use), glass</v>
      </c>
      <c r="BX1152" s="32" t="str">
        <f t="shared" si="1428"/>
        <v>Membrane for deblending - Investment</v>
      </c>
      <c r="BY1152" s="32" t="str">
        <f t="shared" si="1428"/>
        <v>Chemical industry (material use), glass-Membrane for deblending - Investment</v>
      </c>
      <c r="BZ1152" s="32">
        <f t="shared" si="1419"/>
        <v>0.26744123004855352</v>
      </c>
      <c r="CA1152" s="32">
        <f t="shared" si="1420"/>
        <v>0.16833864226406411</v>
      </c>
    </row>
    <row r="1153" spans="69:79" x14ac:dyDescent="0.25">
      <c r="BQ1153" s="32">
        <f t="shared" si="1401"/>
        <v>23</v>
      </c>
      <c r="BR1153" s="32">
        <f t="shared" si="1402"/>
        <v>28</v>
      </c>
      <c r="BS1153" s="32" t="str">
        <f t="shared" ca="1" si="1403"/>
        <v>PT</v>
      </c>
      <c r="BT1153" s="32" t="str">
        <f t="shared" ref="BT1153:BY1153" si="1429">BT1102</f>
        <v>from 5 to 10%</v>
      </c>
      <c r="BU1153" s="32" t="str">
        <f t="shared" si="1429"/>
        <v>DSO</v>
      </c>
      <c r="BV1153" s="32" t="str">
        <f t="shared" si="1429"/>
        <v>Industrie</v>
      </c>
      <c r="BW1153" s="32" t="str">
        <f t="shared" si="1429"/>
        <v>Chemical industry (material use), glass</v>
      </c>
      <c r="BX1153" s="32" t="str">
        <f t="shared" si="1429"/>
        <v>Membrane for deblending - H2. use</v>
      </c>
      <c r="BY1153" s="32" t="str">
        <f t="shared" si="1429"/>
        <v>Chemical industry (material use), glass-Membrane for deblending - H2. use</v>
      </c>
      <c r="BZ1153" s="32">
        <f t="shared" si="1419"/>
        <v>2.342785175225329</v>
      </c>
      <c r="CA1153" s="32">
        <f t="shared" si="1420"/>
        <v>1.288818250429582</v>
      </c>
    </row>
    <row r="1154" spans="69:79" x14ac:dyDescent="0.25">
      <c r="BQ1154" s="32">
        <f t="shared" si="1401"/>
        <v>23</v>
      </c>
      <c r="BR1154" s="32">
        <f t="shared" si="1402"/>
        <v>29</v>
      </c>
      <c r="BS1154" s="32" t="str">
        <f t="shared" ca="1" si="1403"/>
        <v>PT</v>
      </c>
      <c r="BT1154" s="32" t="str">
        <f t="shared" ref="BT1154:BY1154" si="1430">BT1103</f>
        <v>from 10 to 20%</v>
      </c>
      <c r="BU1154" s="32" t="str">
        <f t="shared" si="1430"/>
        <v>TSO</v>
      </c>
      <c r="BV1154" s="32" t="str">
        <f t="shared" si="1430"/>
        <v>Transmission</v>
      </c>
      <c r="BW1154" s="32" t="str">
        <f t="shared" si="1430"/>
        <v>compresor gas grid</v>
      </c>
      <c r="BX1154" s="32" t="str">
        <f t="shared" si="1430"/>
        <v>Component exchange - 50% Investment</v>
      </c>
      <c r="BY1154" s="32" t="str">
        <f t="shared" si="1430"/>
        <v>compresor gas grid-Component exchange - 50% Investment</v>
      </c>
      <c r="BZ1154" s="32">
        <f t="shared" si="1419"/>
        <v>4.1197510258053398E-2</v>
      </c>
      <c r="CA1154" s="32">
        <f t="shared" si="1420"/>
        <v>3.7177699115017839</v>
      </c>
    </row>
    <row r="1155" spans="69:79" x14ac:dyDescent="0.25">
      <c r="BQ1155" s="32">
        <f t="shared" si="1401"/>
        <v>23</v>
      </c>
      <c r="BR1155" s="32">
        <f t="shared" si="1402"/>
        <v>30</v>
      </c>
      <c r="BS1155" s="32" t="str">
        <f t="shared" ca="1" si="1403"/>
        <v>PT</v>
      </c>
      <c r="BT1155" s="32" t="str">
        <f t="shared" ref="BT1155:BY1155" si="1431">BT1104</f>
        <v>from 10 to 20%</v>
      </c>
      <c r="BU1155" s="32" t="str">
        <f t="shared" si="1431"/>
        <v>TSO</v>
      </c>
      <c r="BV1155" s="32" t="str">
        <f t="shared" si="1431"/>
        <v>Storage</v>
      </c>
      <c r="BW1155" s="32" t="str">
        <f t="shared" si="1431"/>
        <v>compresor storage (cavern + porous)</v>
      </c>
      <c r="BX1155" s="32" t="str">
        <f t="shared" si="1431"/>
        <v>Component exchange - 50% Investment</v>
      </c>
      <c r="BY1155" s="32" t="str">
        <f t="shared" si="1431"/>
        <v>compresor storage (cavern + porous)-Component exchange - 50% Investment</v>
      </c>
      <c r="BZ1155" s="32">
        <f t="shared" si="1419"/>
        <v>5.0638743455497385E-3</v>
      </c>
      <c r="CA1155" s="32">
        <f t="shared" si="1420"/>
        <v>0.45697712215097724</v>
      </c>
    </row>
    <row r="1156" spans="69:79" x14ac:dyDescent="0.25">
      <c r="BQ1156" s="32">
        <f t="shared" si="1401"/>
        <v>23</v>
      </c>
      <c r="BR1156" s="32">
        <f t="shared" si="1402"/>
        <v>31</v>
      </c>
      <c r="BS1156" s="32" t="str">
        <f t="shared" ca="1" si="1403"/>
        <v>PT</v>
      </c>
      <c r="BT1156" s="32" t="str">
        <f t="shared" ref="BT1156:BY1156" si="1432">BT1105</f>
        <v>from 10 to 20%</v>
      </c>
      <c r="BU1156" s="32" t="str">
        <f t="shared" si="1432"/>
        <v>TSO</v>
      </c>
      <c r="BV1156" s="32" t="str">
        <f t="shared" si="1432"/>
        <v>Transmission</v>
      </c>
      <c r="BW1156" s="32" t="str">
        <f t="shared" si="1432"/>
        <v>Instalation of higher gas turbine capacities for compressors - inkl. transit and storage</v>
      </c>
      <c r="BX1156" s="32" t="str">
        <f t="shared" si="1432"/>
        <v>Investment +40% of excisting capacity</v>
      </c>
      <c r="BY1156" s="32" t="str">
        <f t="shared" si="1432"/>
        <v>Instalation of higher gas turbine capacities for compressors - inkl. transit and storage-Investment +40% of excisting capacity</v>
      </c>
      <c r="BZ1156" s="32">
        <f t="shared" si="1419"/>
        <v>1.8504553841441257E-2</v>
      </c>
      <c r="CA1156" s="32">
        <f t="shared" si="1420"/>
        <v>2.8318451363645374</v>
      </c>
    </row>
    <row r="1157" spans="69:79" x14ac:dyDescent="0.25">
      <c r="BQ1157" s="32">
        <f t="shared" si="1401"/>
        <v>23</v>
      </c>
      <c r="BR1157" s="32">
        <f t="shared" si="1402"/>
        <v>32</v>
      </c>
      <c r="BS1157" s="32" t="str">
        <f t="shared" ca="1" si="1403"/>
        <v>PT</v>
      </c>
      <c r="BT1157" s="32" t="str">
        <f t="shared" ref="BT1157:BY1157" si="1433">BT1106</f>
        <v>from 10 to 20%</v>
      </c>
      <c r="BU1157" s="32" t="str">
        <f t="shared" si="1433"/>
        <v>TSO</v>
      </c>
      <c r="BV1157" s="32" t="str">
        <f t="shared" si="1433"/>
        <v>Transmission</v>
      </c>
      <c r="BW1157" s="32" t="str">
        <f t="shared" si="1433"/>
        <v>Instalation of higher gas turbine capacities for compressors - inkl. transit and storage</v>
      </c>
      <c r="BX1157" s="32" t="str">
        <f t="shared" si="1433"/>
        <v>Gas demand +40% of excisting transport losses</v>
      </c>
      <c r="BY1157" s="32" t="str">
        <f t="shared" si="1433"/>
        <v>Instalation of higher gas turbine capacities for compressors - inkl. transit and storage-Gas demand +40% of excisting transport losses</v>
      </c>
      <c r="BZ1157" s="32">
        <f t="shared" si="1419"/>
        <v>3.5601840729503537E-2</v>
      </c>
      <c r="CA1157" s="32">
        <f t="shared" si="1420"/>
        <v>0.99773757878806735</v>
      </c>
    </row>
    <row r="1158" spans="69:79" x14ac:dyDescent="0.25">
      <c r="BQ1158" s="32">
        <f t="shared" si="1401"/>
        <v>23</v>
      </c>
      <c r="BR1158" s="32">
        <f t="shared" si="1402"/>
        <v>33</v>
      </c>
      <c r="BS1158" s="32" t="str">
        <f t="shared" ca="1" si="1403"/>
        <v>PT</v>
      </c>
      <c r="BT1158" s="32" t="str">
        <f t="shared" ref="BT1158:BY1158" si="1434">BT1107</f>
        <v>from 10 to 20%</v>
      </c>
      <c r="BU1158" s="32" t="str">
        <f t="shared" si="1434"/>
        <v>TSO</v>
      </c>
      <c r="BV1158" s="32" t="str">
        <f t="shared" si="1434"/>
        <v>Transmission</v>
      </c>
      <c r="BW1158" s="32" t="str">
        <f t="shared" si="1434"/>
        <v>gas chromatographs (GC)</v>
      </c>
      <c r="BX1158" s="32" t="str">
        <f t="shared" si="1434"/>
        <v>Adaptation - Exchange helium</v>
      </c>
      <c r="BY1158" s="32" t="str">
        <f t="shared" si="1434"/>
        <v>gas chromatographs (GC)-Adaptation - Exchange helium</v>
      </c>
      <c r="BZ1158" s="32">
        <f t="shared" si="1419"/>
        <v>2.0535714285714286E-2</v>
      </c>
      <c r="CA1158" s="32">
        <f t="shared" si="1420"/>
        <v>0</v>
      </c>
    </row>
    <row r="1159" spans="69:79" x14ac:dyDescent="0.25">
      <c r="BQ1159" s="32">
        <f t="shared" si="1401"/>
        <v>23</v>
      </c>
      <c r="BR1159" s="32">
        <f t="shared" si="1402"/>
        <v>34</v>
      </c>
      <c r="BS1159" s="32" t="str">
        <f t="shared" ca="1" si="1403"/>
        <v>PT</v>
      </c>
      <c r="BT1159" s="32" t="str">
        <f t="shared" ref="BT1159:BY1159" si="1435">BT1108</f>
        <v>from 10 to 20%</v>
      </c>
      <c r="BU1159" s="32" t="str">
        <f t="shared" si="1435"/>
        <v>DSO</v>
      </c>
      <c r="BV1159" s="32" t="str">
        <f t="shared" si="1435"/>
        <v>End-use</v>
      </c>
      <c r="BW1159" s="32" t="str">
        <f t="shared" si="1435"/>
        <v>CHP for power generation</v>
      </c>
      <c r="BX1159" s="32" t="str">
        <f t="shared" si="1435"/>
        <v>Membrane for deblending - Investment</v>
      </c>
      <c r="BY1159" s="32" t="str">
        <f t="shared" si="1435"/>
        <v>CHP for power generation-Membrane for deblending - Investment</v>
      </c>
      <c r="BZ1159" s="32">
        <f t="shared" si="1419"/>
        <v>2.470985298392784</v>
      </c>
      <c r="CA1159" s="32">
        <f t="shared" si="1420"/>
        <v>6.1838199239542178</v>
      </c>
    </row>
    <row r="1160" spans="69:79" x14ac:dyDescent="0.25">
      <c r="BQ1160" s="32">
        <f t="shared" si="1401"/>
        <v>23</v>
      </c>
      <c r="BR1160" s="32">
        <f t="shared" si="1402"/>
        <v>35</v>
      </c>
      <c r="BS1160" s="32" t="str">
        <f t="shared" ca="1" si="1403"/>
        <v>PT</v>
      </c>
      <c r="BT1160" s="32" t="str">
        <f t="shared" ref="BT1160:BY1160" si="1436">BT1109</f>
        <v>from 10 to 20%</v>
      </c>
      <c r="BU1160" s="32" t="str">
        <f t="shared" si="1436"/>
        <v>DSO</v>
      </c>
      <c r="BV1160" s="32" t="str">
        <f t="shared" si="1436"/>
        <v>End-use</v>
      </c>
      <c r="BW1160" s="32" t="str">
        <f t="shared" si="1436"/>
        <v>CHP for power generation</v>
      </c>
      <c r="BX1160" s="32" t="str">
        <f t="shared" si="1436"/>
        <v>Membrane for deblending - electr. demand</v>
      </c>
      <c r="BY1160" s="32" t="str">
        <f t="shared" si="1436"/>
        <v>CHP for power generation-Membrane for deblending - electr. demand</v>
      </c>
      <c r="BZ1160" s="32">
        <f t="shared" si="1419"/>
        <v>0.70036238077347401</v>
      </c>
      <c r="CA1160" s="32">
        <f t="shared" si="1420"/>
        <v>0.6845790308945171</v>
      </c>
    </row>
    <row r="1161" spans="69:79" x14ac:dyDescent="0.25">
      <c r="BQ1161" s="32">
        <f t="shared" si="1401"/>
        <v>23</v>
      </c>
      <c r="BR1161" s="32">
        <f t="shared" si="1402"/>
        <v>36</v>
      </c>
      <c r="BS1161" s="32" t="str">
        <f t="shared" ca="1" si="1403"/>
        <v>PT</v>
      </c>
      <c r="BT1161" s="32" t="str">
        <f t="shared" ref="BT1161:BY1161" si="1437">BT1110</f>
        <v>from 10 to 20%</v>
      </c>
      <c r="BU1161" s="32" t="str">
        <f t="shared" si="1437"/>
        <v>DSO</v>
      </c>
      <c r="BV1161" s="32" t="str">
        <f t="shared" si="1437"/>
        <v>End-use</v>
      </c>
      <c r="BW1161" s="32" t="str">
        <f t="shared" si="1437"/>
        <v>CHP for power generation</v>
      </c>
      <c r="BX1161" s="32" t="str">
        <f t="shared" si="1437"/>
        <v>Membrane for deblending - H2. use</v>
      </c>
      <c r="BY1161" s="32" t="str">
        <f t="shared" si="1437"/>
        <v>CHP for power generation-Membrane for deblending - H2. use</v>
      </c>
      <c r="BZ1161" s="32">
        <f t="shared" si="1419"/>
        <v>0.70036238077347401</v>
      </c>
      <c r="CA1161" s="32">
        <f t="shared" si="1420"/>
        <v>1.5411397131934637</v>
      </c>
    </row>
    <row r="1162" spans="69:79" x14ac:dyDescent="0.25">
      <c r="BQ1162" s="32">
        <f t="shared" si="1401"/>
        <v>23</v>
      </c>
      <c r="BR1162" s="32">
        <f t="shared" si="1402"/>
        <v>37</v>
      </c>
      <c r="BS1162" s="32" t="str">
        <f t="shared" ca="1" si="1403"/>
        <v>PT</v>
      </c>
      <c r="BT1162" s="32" t="str">
        <f t="shared" ref="BT1162:BY1162" si="1438">BT1111</f>
        <v>from 10 to 20%</v>
      </c>
      <c r="BU1162" s="32" t="str">
        <f t="shared" si="1438"/>
        <v>TSO</v>
      </c>
      <c r="BV1162" s="32" t="str">
        <f t="shared" si="1438"/>
        <v>Storage</v>
      </c>
      <c r="BW1162" s="32" t="str">
        <f t="shared" si="1438"/>
        <v>Gas pressure regulator storage withdrawal</v>
      </c>
      <c r="BX1162" s="32" t="str">
        <f t="shared" si="1438"/>
        <v xml:space="preserve">  +5% less energy required</v>
      </c>
      <c r="BY1162" s="32" t="str">
        <f t="shared" si="1438"/>
        <v>Gas pressure regulator storage withdrawal-  +5% less energy required</v>
      </c>
      <c r="BZ1162" s="32">
        <f t="shared" si="1419"/>
        <v>9.9155226215439252E-5</v>
      </c>
      <c r="CA1162" s="32">
        <f t="shared" si="1420"/>
        <v>-2.7788140529034673E-3</v>
      </c>
    </row>
    <row r="1163" spans="69:79" x14ac:dyDescent="0.25">
      <c r="BQ1163" s="32">
        <f t="shared" si="1401"/>
        <v>23</v>
      </c>
      <c r="BR1163" s="32">
        <f t="shared" si="1402"/>
        <v>38</v>
      </c>
      <c r="BS1163" s="32" t="str">
        <f t="shared" ca="1" si="1403"/>
        <v>PT</v>
      </c>
      <c r="BT1163" s="32" t="str">
        <f t="shared" ref="BT1163:BY1163" si="1439">BT1112</f>
        <v>from 10 to 20%</v>
      </c>
      <c r="BU1163" s="32" t="str">
        <f t="shared" si="1439"/>
        <v>TSO</v>
      </c>
      <c r="BV1163" s="32" t="str">
        <f t="shared" si="1439"/>
        <v>Storage</v>
      </c>
      <c r="BW1163" s="32" t="str">
        <f t="shared" si="1439"/>
        <v>H2 losses by drying</v>
      </c>
      <c r="BX1163" s="32" t="str">
        <f t="shared" si="1439"/>
        <v xml:space="preserve">  5% of H2</v>
      </c>
      <c r="BY1163" s="32" t="str">
        <f t="shared" si="1439"/>
        <v>H2 losses by drying-  5% of H2</v>
      </c>
      <c r="BZ1163" s="32">
        <f t="shared" si="1419"/>
        <v>5.046596858638743E-3</v>
      </c>
      <c r="CA1163" s="32">
        <f t="shared" si="1420"/>
        <v>0.25232984293193716</v>
      </c>
    </row>
    <row r="1164" spans="69:79" x14ac:dyDescent="0.25">
      <c r="BQ1164" s="32">
        <f t="shared" si="1401"/>
        <v>23</v>
      </c>
      <c r="BR1164" s="32">
        <f t="shared" si="1402"/>
        <v>39</v>
      </c>
      <c r="BS1164" s="32" t="str">
        <f t="shared" ca="1" si="1403"/>
        <v>PT</v>
      </c>
      <c r="BT1164" s="32" t="str">
        <f t="shared" ref="BT1164:BY1164" si="1440">BT1113</f>
        <v>from 10 to 20%</v>
      </c>
      <c r="BU1164" s="32" t="str">
        <f t="shared" si="1440"/>
        <v>TSO</v>
      </c>
      <c r="BV1164" s="32" t="str">
        <f t="shared" si="1440"/>
        <v>Transmission</v>
      </c>
      <c r="BW1164" s="32" t="str">
        <f t="shared" si="1440"/>
        <v>Gas pressure regulator &gt;40 to 16bar</v>
      </c>
      <c r="BX1164" s="32" t="str">
        <f t="shared" si="1440"/>
        <v xml:space="preserve"> +5% less energy required</v>
      </c>
      <c r="BY1164" s="32" t="str">
        <f t="shared" si="1440"/>
        <v>Gas pressure regulator &gt;40 to 16bar- +5% less energy required</v>
      </c>
      <c r="BZ1164" s="32">
        <f t="shared" si="1419"/>
        <v>8.1688758866605468E-4</v>
      </c>
      <c r="CA1164" s="32">
        <f t="shared" si="1420"/>
        <v>-2.2893182716315626E-2</v>
      </c>
    </row>
    <row r="1165" spans="69:79" x14ac:dyDescent="0.25">
      <c r="BQ1165" s="32">
        <f t="shared" si="1401"/>
        <v>23</v>
      </c>
      <c r="BR1165" s="32">
        <f t="shared" si="1402"/>
        <v>40</v>
      </c>
      <c r="BS1165" s="32" t="str">
        <f t="shared" ca="1" si="1403"/>
        <v>PT</v>
      </c>
      <c r="BT1165" s="32" t="str">
        <f t="shared" ref="BT1165:BY1165" si="1441">BT1114</f>
        <v>from 10 to 20%</v>
      </c>
      <c r="BU1165" s="32" t="str">
        <f t="shared" si="1441"/>
        <v>DSO</v>
      </c>
      <c r="BV1165" s="32" t="str">
        <f t="shared" si="1441"/>
        <v>Distribution</v>
      </c>
      <c r="BW1165" s="32" t="str">
        <f t="shared" si="1441"/>
        <v>Gas pressure regulator</v>
      </c>
      <c r="BX1165" s="32" t="str">
        <f t="shared" si="1441"/>
        <v>Exchange Gas pressure regulator - Investment</v>
      </c>
      <c r="BY1165" s="32" t="str">
        <f t="shared" si="1441"/>
        <v>Gas pressure regulator-Exchange Gas pressure regulator - Investment</v>
      </c>
      <c r="BZ1165" s="32">
        <f t="shared" si="1419"/>
        <v>1.4488432994923857</v>
      </c>
      <c r="CA1165" s="32">
        <f t="shared" si="1420"/>
        <v>4.0643313794415432</v>
      </c>
    </row>
    <row r="1166" spans="69:79" x14ac:dyDescent="0.25">
      <c r="BQ1166" s="32">
        <f t="shared" si="1401"/>
        <v>23</v>
      </c>
      <c r="BR1166" s="32">
        <f t="shared" si="1402"/>
        <v>41</v>
      </c>
      <c r="BS1166" s="32" t="str">
        <f t="shared" ca="1" si="1403"/>
        <v>PT</v>
      </c>
      <c r="BT1166" s="32" t="str">
        <f t="shared" ref="BT1166:BY1166" si="1442">BT1115</f>
        <v>from 10 to 20%</v>
      </c>
      <c r="BU1166" s="32" t="str">
        <f t="shared" si="1442"/>
        <v>DSO</v>
      </c>
      <c r="BV1166" s="32" t="str">
        <f t="shared" si="1442"/>
        <v>Distribution</v>
      </c>
      <c r="BW1166" s="32" t="str">
        <f t="shared" si="1442"/>
        <v>gas chromatographs (GC)</v>
      </c>
      <c r="BX1166" s="32" t="str">
        <f t="shared" si="1442"/>
        <v>Additional PCS Analysers for calorific value reconstruction system</v>
      </c>
      <c r="BY1166" s="32" t="str">
        <f t="shared" si="1442"/>
        <v>gas chromatographs (GC)-Additional PCS Analysers for calorific value reconstruction system</v>
      </c>
      <c r="BZ1166" s="32">
        <f t="shared" si="1419"/>
        <v>0.29511675126903547</v>
      </c>
      <c r="CA1166" s="32">
        <f t="shared" si="1420"/>
        <v>4.6606173526201617</v>
      </c>
    </row>
    <row r="1167" spans="69:79" x14ac:dyDescent="0.25">
      <c r="BQ1167" s="32">
        <f t="shared" si="1401"/>
        <v>23</v>
      </c>
      <c r="BR1167" s="32">
        <f t="shared" si="1402"/>
        <v>42</v>
      </c>
      <c r="BS1167" s="32" t="str">
        <f t="shared" ca="1" si="1403"/>
        <v>PT</v>
      </c>
      <c r="BT1167" s="32" t="str">
        <f t="shared" ref="BT1167:BY1167" si="1443">BT1116</f>
        <v>from 10 to 20%</v>
      </c>
      <c r="BU1167" s="32" t="str">
        <f t="shared" si="1443"/>
        <v>DSO</v>
      </c>
      <c r="BV1167" s="32" t="str">
        <f t="shared" si="1443"/>
        <v>Distribution</v>
      </c>
      <c r="BW1167" s="32" t="str">
        <f t="shared" si="1443"/>
        <v>Chemical industry (material use), glass</v>
      </c>
      <c r="BX1167" s="32" t="str">
        <f t="shared" si="1443"/>
        <v>Membrane for deblending - Investment</v>
      </c>
      <c r="BY1167" s="32" t="str">
        <f t="shared" si="1443"/>
        <v>Chemical industry (material use), glass-Membrane for deblending - Investment</v>
      </c>
      <c r="BZ1167" s="32">
        <f t="shared" si="1419"/>
        <v>0.26744123004855352</v>
      </c>
      <c r="CA1167" s="32">
        <f t="shared" si="1420"/>
        <v>0.25522310278745208</v>
      </c>
    </row>
    <row r="1168" spans="69:79" x14ac:dyDescent="0.25">
      <c r="BQ1168" s="32">
        <f t="shared" si="1401"/>
        <v>23</v>
      </c>
      <c r="BR1168" s="32">
        <f t="shared" si="1402"/>
        <v>43</v>
      </c>
      <c r="BS1168" s="32" t="str">
        <f t="shared" ca="1" si="1403"/>
        <v>PT</v>
      </c>
      <c r="BT1168" s="32" t="str">
        <f t="shared" ref="BT1168:BY1168" si="1444">BT1117</f>
        <v>from 10 to 20%</v>
      </c>
      <c r="BU1168" s="32" t="str">
        <f t="shared" si="1444"/>
        <v>DSO</v>
      </c>
      <c r="BV1168" s="32" t="str">
        <f t="shared" si="1444"/>
        <v>Distribution</v>
      </c>
      <c r="BW1168" s="32" t="str">
        <f t="shared" si="1444"/>
        <v>Chemical industry (material use), glass</v>
      </c>
      <c r="BX1168" s="32" t="str">
        <f t="shared" si="1444"/>
        <v>Membrane for deblending - H2. use</v>
      </c>
      <c r="BY1168" s="32" t="str">
        <f t="shared" si="1444"/>
        <v>Chemical industry (material use), glass-Membrane for deblending - H2. use</v>
      </c>
      <c r="BZ1168" s="32">
        <f t="shared" si="1419"/>
        <v>4.6855703504506581</v>
      </c>
      <c r="CA1168" s="32">
        <f t="shared" si="1420"/>
        <v>5.1552730017183279</v>
      </c>
    </row>
    <row r="1169" spans="69:79" x14ac:dyDescent="0.25">
      <c r="BQ1169" s="32">
        <f t="shared" si="1401"/>
        <v>23</v>
      </c>
      <c r="BR1169" s="32">
        <f t="shared" si="1402"/>
        <v>44</v>
      </c>
      <c r="BS1169" s="32" t="str">
        <f t="shared" ca="1" si="1403"/>
        <v>PT</v>
      </c>
      <c r="BT1169" s="32" t="str">
        <f t="shared" ref="BT1169:BY1169" si="1445">BT1118</f>
        <v>from 10 to 20%</v>
      </c>
      <c r="BU1169" s="32" t="str">
        <f t="shared" si="1445"/>
        <v>DSO</v>
      </c>
      <c r="BV1169" s="32" t="str">
        <f t="shared" si="1445"/>
        <v>Distribution</v>
      </c>
      <c r="BW1169" s="32" t="str">
        <f t="shared" si="1445"/>
        <v xml:space="preserve">Gas turbine for power generation (old stock) </v>
      </c>
      <c r="BX1169" s="32" t="str">
        <f t="shared" si="1445"/>
        <v>Membrane for deblending - Investment</v>
      </c>
      <c r="BY1169" s="32" t="str">
        <f t="shared" si="1445"/>
        <v>Gas turbine for power generation (old stock) -Membrane for deblending - Investment</v>
      </c>
      <c r="BZ1169" s="32">
        <f t="shared" si="1419"/>
        <v>6.0998122861788815</v>
      </c>
      <c r="CA1169" s="32">
        <f t="shared" si="1420"/>
        <v>5.8211406588915207</v>
      </c>
    </row>
    <row r="1170" spans="69:79" x14ac:dyDescent="0.25">
      <c r="BQ1170" s="32">
        <f t="shared" si="1401"/>
        <v>23</v>
      </c>
      <c r="BR1170" s="32">
        <f t="shared" si="1402"/>
        <v>45</v>
      </c>
      <c r="BS1170" s="32" t="str">
        <f t="shared" ca="1" si="1403"/>
        <v>PT</v>
      </c>
      <c r="BT1170" s="32" t="str">
        <f t="shared" ref="BT1170:BY1170" si="1446">BT1119</f>
        <v>from 10 to 20%</v>
      </c>
      <c r="BU1170" s="32" t="str">
        <f t="shared" si="1446"/>
        <v>DSO</v>
      </c>
      <c r="BV1170" s="32" t="str">
        <f t="shared" si="1446"/>
        <v>Distribution</v>
      </c>
      <c r="BW1170" s="32" t="str">
        <f t="shared" si="1446"/>
        <v xml:space="preserve">Gas turbine for power generation (old stock) </v>
      </c>
      <c r="BX1170" s="32" t="str">
        <f t="shared" si="1446"/>
        <v>Membrane for deblending - H2. use</v>
      </c>
      <c r="BY1170" s="32" t="str">
        <f t="shared" si="1446"/>
        <v>Gas turbine for power generation (old stock) -Membrane for deblending - H2. use</v>
      </c>
      <c r="BZ1170" s="32">
        <f t="shared" si="1419"/>
        <v>2.1146988225410821</v>
      </c>
      <c r="CA1170" s="32">
        <f t="shared" si="1420"/>
        <v>2.3266857460720956</v>
      </c>
    </row>
    <row r="1171" spans="69:79" x14ac:dyDescent="0.25">
      <c r="BQ1171" s="32">
        <f t="shared" si="1401"/>
        <v>23</v>
      </c>
      <c r="BR1171" s="32">
        <f t="shared" si="1402"/>
        <v>46</v>
      </c>
      <c r="BS1171" s="32" t="str">
        <f t="shared" ca="1" si="1403"/>
        <v>PT</v>
      </c>
      <c r="BT1171" s="32" t="str">
        <f t="shared" ref="BT1171:BY1171" si="1447">BT1120</f>
        <v>from 10 to 20%</v>
      </c>
      <c r="BU1171" s="32" t="str">
        <f t="shared" si="1447"/>
        <v>DSO</v>
      </c>
      <c r="BV1171" s="32" t="str">
        <f t="shared" si="1447"/>
        <v>Distribution</v>
      </c>
      <c r="BW1171" s="32" t="str">
        <f t="shared" si="1447"/>
        <v>Gas turbine for grid and storage</v>
      </c>
      <c r="BX1171" s="32" t="str">
        <f t="shared" si="1447"/>
        <v>Membrane for deblending - Investment</v>
      </c>
      <c r="BY1171" s="32" t="str">
        <f t="shared" si="1447"/>
        <v>Gas turbine for grid and storage-Membrane for deblending - Investment</v>
      </c>
      <c r="BZ1171" s="32">
        <f t="shared" si="1419"/>
        <v>0.14018601395031252</v>
      </c>
      <c r="CA1171" s="32">
        <f t="shared" si="1420"/>
        <v>0.36400378194433225</v>
      </c>
    </row>
    <row r="1172" spans="69:79" x14ac:dyDescent="0.25">
      <c r="BQ1172" s="32">
        <f t="shared" si="1401"/>
        <v>23</v>
      </c>
      <c r="BR1172" s="32">
        <f t="shared" si="1402"/>
        <v>47</v>
      </c>
      <c r="BS1172" s="32" t="str">
        <f t="shared" ca="1" si="1403"/>
        <v>PT</v>
      </c>
      <c r="BT1172" s="32" t="str">
        <f t="shared" ref="BT1172:BY1172" si="1448">BT1121</f>
        <v>from 10 to 20%</v>
      </c>
      <c r="BU1172" s="32" t="str">
        <f t="shared" si="1448"/>
        <v>DSO</v>
      </c>
      <c r="BV1172" s="32" t="str">
        <f t="shared" si="1448"/>
        <v>Distribution</v>
      </c>
      <c r="BW1172" s="32" t="str">
        <f t="shared" si="1448"/>
        <v>Gas turbine for grid and storage</v>
      </c>
      <c r="BX1172" s="32" t="str">
        <f t="shared" si="1448"/>
        <v>Membrane for deblending - H2. use</v>
      </c>
      <c r="BY1172" s="32" t="str">
        <f t="shared" si="1448"/>
        <v>Gas turbine for grid and storage-Membrane for deblending - H2. use</v>
      </c>
      <c r="BZ1172" s="32">
        <f t="shared" si="1419"/>
        <v>8.9004601823758842E-2</v>
      </c>
      <c r="CA1172" s="32">
        <f t="shared" si="1420"/>
        <v>9.7926823522473061E-2</v>
      </c>
    </row>
    <row r="1173" spans="69:79" x14ac:dyDescent="0.25">
      <c r="BQ1173" s="32">
        <f t="shared" si="1401"/>
        <v>23</v>
      </c>
      <c r="BR1173" s="32">
        <f t="shared" si="1402"/>
        <v>48</v>
      </c>
      <c r="BS1173" s="32" t="str">
        <f t="shared" ca="1" si="1403"/>
        <v>PT</v>
      </c>
      <c r="BT1173" s="32" t="str">
        <f t="shared" ref="BT1173:BY1173" si="1449">BT1122</f>
        <v>from 10 to 20%</v>
      </c>
      <c r="BU1173" s="32" t="str">
        <f t="shared" si="1449"/>
        <v>DSO</v>
      </c>
      <c r="BV1173" s="32" t="str">
        <f t="shared" si="1449"/>
        <v>Distribution</v>
      </c>
      <c r="BW1173" s="32" t="str">
        <f t="shared" si="1449"/>
        <v>industrial high temperature application (&gt;500°C without glass)</v>
      </c>
      <c r="BX1173" s="32" t="str">
        <f t="shared" si="1449"/>
        <v xml:space="preserve">Calorific value adjustment - LPG demand </v>
      </c>
      <c r="BY1173" s="32" t="str">
        <f t="shared" si="1449"/>
        <v xml:space="preserve">industrial high temperature application (&gt;500°C without glass)-Calorific value adjustment - LPG demand </v>
      </c>
      <c r="BZ1173" s="32">
        <f t="shared" si="1419"/>
        <v>7.7180651082569511</v>
      </c>
      <c r="CA1173" s="32">
        <f t="shared" si="1420"/>
        <v>40.679566339678686</v>
      </c>
    </row>
    <row r="1174" spans="69:79" x14ac:dyDescent="0.25">
      <c r="BQ1174" s="32">
        <f t="shared" si="1401"/>
        <v>23</v>
      </c>
      <c r="BR1174" s="32">
        <f t="shared" si="1402"/>
        <v>49</v>
      </c>
      <c r="BS1174" s="32" t="str">
        <f t="shared" ca="1" si="1403"/>
        <v>PT</v>
      </c>
      <c r="BT1174" s="32" t="str">
        <f t="shared" ref="BT1174:BY1174" si="1450">BT1123</f>
        <v>&gt;20%</v>
      </c>
      <c r="BU1174" s="32" t="str">
        <f t="shared" si="1450"/>
        <v>DSO</v>
      </c>
      <c r="BV1174" s="32" t="str">
        <f t="shared" si="1450"/>
        <v>End-use</v>
      </c>
      <c r="BW1174" s="32" t="str">
        <f t="shared" si="1450"/>
        <v>boilers</v>
      </c>
      <c r="BX1174" s="32" t="str">
        <f t="shared" si="1450"/>
        <v>new heating boilers - Investment</v>
      </c>
      <c r="BY1174" s="32" t="str">
        <f t="shared" si="1450"/>
        <v>boilers-new heating boilers - Investment</v>
      </c>
      <c r="BZ1174" s="32">
        <f t="shared" si="1419"/>
        <v>190.44537131418042</v>
      </c>
      <c r="CA1174" s="32">
        <f t="shared" si="1420"/>
        <v>196.67714325498576</v>
      </c>
    </row>
    <row r="1175" spans="69:79" x14ac:dyDescent="0.25">
      <c r="BQ1175" s="32">
        <f t="shared" si="1401"/>
        <v>23</v>
      </c>
      <c r="BR1175" s="32">
        <f t="shared" si="1402"/>
        <v>50</v>
      </c>
      <c r="BS1175" s="32" t="str">
        <f t="shared" ca="1" si="1403"/>
        <v>PT</v>
      </c>
      <c r="BT1175" s="32" t="str">
        <f t="shared" ref="BT1175:BY1175" si="1451">BT1124</f>
        <v>&gt;20%</v>
      </c>
      <c r="BU1175" s="32" t="str">
        <f t="shared" si="1451"/>
        <v>DSO</v>
      </c>
      <c r="BV1175" s="32" t="str">
        <f t="shared" si="1451"/>
        <v>…</v>
      </c>
      <c r="BW1175" s="32" t="str">
        <f t="shared" si="1451"/>
        <v>…</v>
      </c>
      <c r="BX1175" s="32" t="str">
        <f t="shared" si="1451"/>
        <v>new heating boilers - Investment</v>
      </c>
      <c r="BY1175" s="32" t="str">
        <f t="shared" si="1451"/>
        <v>…-new heating boilers - Investment</v>
      </c>
      <c r="BZ1175" s="32">
        <f t="shared" si="1419"/>
        <v>0</v>
      </c>
      <c r="CA1175" s="32">
        <f t="shared" si="1420"/>
        <v>0</v>
      </c>
    </row>
    <row r="1176" spans="69:79" x14ac:dyDescent="0.25">
      <c r="BQ1176" s="32">
        <f t="shared" si="1401"/>
        <v>23</v>
      </c>
      <c r="BR1176" s="32">
        <f t="shared" si="1402"/>
        <v>51</v>
      </c>
      <c r="BS1176" s="32" t="str">
        <f t="shared" ca="1" si="1403"/>
        <v>PT</v>
      </c>
      <c r="BT1176" s="32" t="str">
        <f t="shared" ref="BT1176:BY1176" si="1452">BT1125</f>
        <v>&gt;20%</v>
      </c>
      <c r="BU1176" s="32" t="str">
        <f t="shared" si="1452"/>
        <v>DSO</v>
      </c>
      <c r="BV1176" s="32" t="str">
        <f t="shared" si="1452"/>
        <v>…</v>
      </c>
      <c r="BW1176" s="32" t="str">
        <f t="shared" si="1452"/>
        <v>…</v>
      </c>
      <c r="BX1176" s="32" t="str">
        <f t="shared" si="1452"/>
        <v>new heating boilers - Investment</v>
      </c>
      <c r="BY1176" s="32" t="str">
        <f t="shared" si="1452"/>
        <v>…-new heating boilers - Investment</v>
      </c>
      <c r="BZ1176" s="32">
        <f t="shared" si="1419"/>
        <v>0</v>
      </c>
      <c r="CA1176" s="32">
        <f t="shared" si="1420"/>
        <v>0</v>
      </c>
    </row>
    <row r="1177" spans="69:79" x14ac:dyDescent="0.25">
      <c r="BQ1177" s="32">
        <f t="shared" si="1401"/>
        <v>24</v>
      </c>
      <c r="BR1177" s="32">
        <f t="shared" si="1402"/>
        <v>1</v>
      </c>
      <c r="BS1177" s="32" t="str">
        <f t="shared" ca="1" si="1403"/>
        <v>RO</v>
      </c>
      <c r="BT1177" s="32" t="str">
        <f t="shared" ref="BT1177:BY1177" si="1453">BT1126</f>
        <v>&lt;5%</v>
      </c>
      <c r="BU1177" s="32" t="str">
        <f t="shared" si="1453"/>
        <v>TSO</v>
      </c>
      <c r="BV1177" s="32" t="str">
        <f t="shared" si="1453"/>
        <v>Storage</v>
      </c>
      <c r="BW1177" s="32" t="str">
        <f t="shared" si="1453"/>
        <v>Porous storage</v>
      </c>
      <c r="BX1177" s="32" t="str">
        <f t="shared" si="1453"/>
        <v>Desulfurization and Drying - Investment</v>
      </c>
      <c r="BY1177" s="32" t="str">
        <f t="shared" si="1453"/>
        <v>Porous storage-Desulfurization and Drying - Investment</v>
      </c>
      <c r="BZ1177" s="32">
        <f t="shared" si="1419"/>
        <v>1.6577159685863874</v>
      </c>
      <c r="CA1177" s="32">
        <f t="shared" si="1420"/>
        <v>9.6894620067045807</v>
      </c>
    </row>
    <row r="1178" spans="69:79" x14ac:dyDescent="0.25">
      <c r="BQ1178" s="32">
        <f t="shared" si="1401"/>
        <v>24</v>
      </c>
      <c r="BR1178" s="32">
        <f t="shared" si="1402"/>
        <v>2</v>
      </c>
      <c r="BS1178" s="32" t="str">
        <f t="shared" ca="1" si="1403"/>
        <v>RO</v>
      </c>
      <c r="BT1178" s="32" t="str">
        <f t="shared" ref="BT1178:BY1178" si="1454">BT1127</f>
        <v>&lt;5%</v>
      </c>
      <c r="BU1178" s="32" t="str">
        <f t="shared" si="1454"/>
        <v>TSO</v>
      </c>
      <c r="BV1178" s="32" t="str">
        <f t="shared" si="1454"/>
        <v>Industrie</v>
      </c>
      <c r="BW1178" s="32" t="str">
        <f t="shared" si="1454"/>
        <v>50% Chemical industry (material use), glass</v>
      </c>
      <c r="BX1178" s="32" t="str">
        <f t="shared" si="1454"/>
        <v>Membrane for deblending - Investment</v>
      </c>
      <c r="BY1178" s="32" t="str">
        <f t="shared" si="1454"/>
        <v>50% Chemical industry (material use), glass-Membrane for deblending - Investment</v>
      </c>
      <c r="BZ1178" s="32">
        <f t="shared" si="1419"/>
        <v>0.43207515330704915</v>
      </c>
      <c r="CA1178" s="32">
        <f t="shared" si="1420"/>
        <v>0.39699764289738104</v>
      </c>
    </row>
    <row r="1179" spans="69:79" x14ac:dyDescent="0.25">
      <c r="BQ1179" s="32">
        <f t="shared" si="1401"/>
        <v>24</v>
      </c>
      <c r="BR1179" s="32">
        <f t="shared" si="1402"/>
        <v>3</v>
      </c>
      <c r="BS1179" s="32" t="str">
        <f t="shared" ca="1" si="1403"/>
        <v>RO</v>
      </c>
      <c r="BT1179" s="32" t="str">
        <f t="shared" ref="BT1179:BY1179" si="1455">BT1128</f>
        <v>&lt;5%</v>
      </c>
      <c r="BU1179" s="32" t="str">
        <f t="shared" si="1455"/>
        <v>TSO</v>
      </c>
      <c r="BV1179" s="32" t="str">
        <f t="shared" si="1455"/>
        <v>Industrie</v>
      </c>
      <c r="BW1179" s="32" t="str">
        <f t="shared" si="1455"/>
        <v>50% Chemical industry (material use), glass</v>
      </c>
      <c r="BX1179" s="32" t="str">
        <f t="shared" si="1455"/>
        <v>Membrane for deblending - electr. demand</v>
      </c>
      <c r="BY1179" s="32" t="str">
        <f t="shared" si="1455"/>
        <v>50% Chemical industry (material use), glass-Membrane for deblending - electr. demand</v>
      </c>
      <c r="BZ1179" s="32">
        <f t="shared" si="1419"/>
        <v>3.7849783429697501</v>
      </c>
      <c r="CA1179" s="32">
        <f t="shared" si="1420"/>
        <v>3.6996801614692099</v>
      </c>
    </row>
    <row r="1180" spans="69:79" x14ac:dyDescent="0.25">
      <c r="BQ1180" s="32">
        <f t="shared" si="1401"/>
        <v>24</v>
      </c>
      <c r="BR1180" s="32">
        <f t="shared" si="1402"/>
        <v>4</v>
      </c>
      <c r="BS1180" s="32" t="str">
        <f t="shared" ca="1" si="1403"/>
        <v>RO</v>
      </c>
      <c r="BT1180" s="32" t="str">
        <f t="shared" ref="BT1180:BY1180" si="1456">BT1129</f>
        <v>&lt;5%</v>
      </c>
      <c r="BU1180" s="32" t="str">
        <f t="shared" si="1456"/>
        <v>TSO</v>
      </c>
      <c r="BV1180" s="32" t="str">
        <f t="shared" si="1456"/>
        <v>Industrie</v>
      </c>
      <c r="BW1180" s="32" t="str">
        <f t="shared" si="1456"/>
        <v>50% Chemical industry (material use), glass</v>
      </c>
      <c r="BX1180" s="32" t="str">
        <f t="shared" si="1456"/>
        <v>Membrane for deblending - H2. use</v>
      </c>
      <c r="BY1180" s="32" t="str">
        <f t="shared" si="1456"/>
        <v>50% Chemical industry (material use), glass-Membrane for deblending - H2. use</v>
      </c>
      <c r="BZ1180" s="32">
        <f t="shared" si="1419"/>
        <v>3.7849783429697501</v>
      </c>
      <c r="CA1180" s="32">
        <f t="shared" si="1420"/>
        <v>2.0822007999222345</v>
      </c>
    </row>
    <row r="1181" spans="69:79" x14ac:dyDescent="0.25">
      <c r="BQ1181" s="32">
        <f t="shared" si="1401"/>
        <v>24</v>
      </c>
      <c r="BR1181" s="32">
        <f t="shared" si="1402"/>
        <v>5</v>
      </c>
      <c r="BS1181" s="32" t="str">
        <f t="shared" ca="1" si="1403"/>
        <v>RO</v>
      </c>
      <c r="BT1181" s="32" t="str">
        <f t="shared" ref="BT1181:BY1181" si="1457">BT1130</f>
        <v>&lt;5%</v>
      </c>
      <c r="BU1181" s="32" t="str">
        <f t="shared" si="1457"/>
        <v>DSO</v>
      </c>
      <c r="BV1181" s="32" t="str">
        <f t="shared" si="1457"/>
        <v>Industrie</v>
      </c>
      <c r="BW1181" s="32" t="str">
        <f t="shared" si="1457"/>
        <v>50% Chemical industry (material use), glass</v>
      </c>
      <c r="BX1181" s="32" t="str">
        <f t="shared" si="1457"/>
        <v>Membrane for deblending - Investment</v>
      </c>
      <c r="BY1181" s="32" t="str">
        <f t="shared" si="1457"/>
        <v>50% Chemical industry (material use), glass-Membrane for deblending - Investment</v>
      </c>
      <c r="BZ1181" s="32">
        <f t="shared" si="1419"/>
        <v>0.43207515330704915</v>
      </c>
      <c r="CA1181" s="32">
        <f t="shared" si="1420"/>
        <v>0.39699764289738104</v>
      </c>
    </row>
    <row r="1182" spans="69:79" x14ac:dyDescent="0.25">
      <c r="BQ1182" s="32">
        <f t="shared" si="1401"/>
        <v>24</v>
      </c>
      <c r="BR1182" s="32">
        <f t="shared" si="1402"/>
        <v>6</v>
      </c>
      <c r="BS1182" s="32" t="str">
        <f t="shared" ca="1" si="1403"/>
        <v>RO</v>
      </c>
      <c r="BT1182" s="32" t="str">
        <f t="shared" ref="BT1182:BY1182" si="1458">BT1131</f>
        <v>&lt;5%</v>
      </c>
      <c r="BU1182" s="32" t="str">
        <f t="shared" si="1458"/>
        <v>DSO</v>
      </c>
      <c r="BV1182" s="32" t="str">
        <f t="shared" si="1458"/>
        <v>Industrie</v>
      </c>
      <c r="BW1182" s="32" t="str">
        <f t="shared" si="1458"/>
        <v>50% Chemical industry (material use), glass</v>
      </c>
      <c r="BX1182" s="32" t="str">
        <f t="shared" si="1458"/>
        <v>Membrane for deblending - electr. demand</v>
      </c>
      <c r="BY1182" s="32" t="str">
        <f t="shared" si="1458"/>
        <v>50% Chemical industry (material use), glass-Membrane for deblending - electr. demand</v>
      </c>
      <c r="BZ1182" s="32">
        <f t="shared" si="1419"/>
        <v>3.7849783429697501</v>
      </c>
      <c r="CA1182" s="32">
        <f t="shared" si="1420"/>
        <v>3.6996801614692099</v>
      </c>
    </row>
    <row r="1183" spans="69:79" x14ac:dyDescent="0.25">
      <c r="BQ1183" s="32">
        <f t="shared" si="1401"/>
        <v>24</v>
      </c>
      <c r="BR1183" s="32">
        <f t="shared" si="1402"/>
        <v>7</v>
      </c>
      <c r="BS1183" s="32" t="str">
        <f t="shared" ca="1" si="1403"/>
        <v>RO</v>
      </c>
      <c r="BT1183" s="32" t="str">
        <f t="shared" ref="BT1183:BY1183" si="1459">BT1132</f>
        <v>&lt;5%</v>
      </c>
      <c r="BU1183" s="32" t="str">
        <f t="shared" si="1459"/>
        <v>DSO</v>
      </c>
      <c r="BV1183" s="32" t="str">
        <f t="shared" si="1459"/>
        <v>Industrie</v>
      </c>
      <c r="BW1183" s="32" t="str">
        <f t="shared" si="1459"/>
        <v>50% Chemical industry (material use), glass</v>
      </c>
      <c r="BX1183" s="32" t="str">
        <f t="shared" si="1459"/>
        <v>Membrane for deblending - H2. use</v>
      </c>
      <c r="BY1183" s="32" t="str">
        <f t="shared" si="1459"/>
        <v>50% Chemical industry (material use), glass-Membrane for deblending - H2. use</v>
      </c>
      <c r="BZ1183" s="32">
        <f t="shared" si="1419"/>
        <v>3.7849783429697501</v>
      </c>
      <c r="CA1183" s="32">
        <f t="shared" si="1420"/>
        <v>2.0822007999222345</v>
      </c>
    </row>
    <row r="1184" spans="69:79" x14ac:dyDescent="0.25">
      <c r="BQ1184" s="32">
        <f t="shared" si="1401"/>
        <v>24</v>
      </c>
      <c r="BR1184" s="32">
        <f t="shared" si="1402"/>
        <v>8</v>
      </c>
      <c r="BS1184" s="32" t="str">
        <f t="shared" ca="1" si="1403"/>
        <v>RO</v>
      </c>
      <c r="BT1184" s="32" t="str">
        <f t="shared" ref="BT1184:BY1184" si="1460">BT1133</f>
        <v>from 5 to 10%</v>
      </c>
      <c r="BU1184" s="32" t="str">
        <f t="shared" si="1460"/>
        <v>TSO</v>
      </c>
      <c r="BV1184" s="32" t="str">
        <f t="shared" si="1460"/>
        <v>End-use</v>
      </c>
      <c r="BW1184" s="32" t="str">
        <f t="shared" si="1460"/>
        <v xml:space="preserve">Gas turbine for power generation (old stock) </v>
      </c>
      <c r="BX1184" s="32" t="str">
        <f t="shared" si="1460"/>
        <v>Membrane for deblending - Investment</v>
      </c>
      <c r="BY1184" s="32" t="str">
        <f t="shared" si="1460"/>
        <v>Gas turbine for power generation (old stock) -Membrane for deblending - Investment</v>
      </c>
      <c r="BZ1184" s="32">
        <f t="shared" si="1419"/>
        <v>3.2567494862198503</v>
      </c>
      <c r="CA1184" s="32">
        <f t="shared" si="1420"/>
        <v>5.0422878169146017</v>
      </c>
    </row>
    <row r="1185" spans="69:79" x14ac:dyDescent="0.25">
      <c r="BQ1185" s="32">
        <f t="shared" si="1401"/>
        <v>24</v>
      </c>
      <c r="BR1185" s="32">
        <f t="shared" si="1402"/>
        <v>9</v>
      </c>
      <c r="BS1185" s="32" t="str">
        <f t="shared" ca="1" si="1403"/>
        <v>RO</v>
      </c>
      <c r="BT1185" s="32" t="str">
        <f t="shared" ref="BT1185:BY1185" si="1461">BT1134</f>
        <v>from 5 to 10%</v>
      </c>
      <c r="BU1185" s="32" t="str">
        <f t="shared" si="1461"/>
        <v>TSO</v>
      </c>
      <c r="BV1185" s="32" t="str">
        <f t="shared" si="1461"/>
        <v>End-use</v>
      </c>
      <c r="BW1185" s="32" t="str">
        <f t="shared" si="1461"/>
        <v xml:space="preserve">Gas turbine for power generation (old stock) </v>
      </c>
      <c r="BX1185" s="32" t="str">
        <f t="shared" si="1461"/>
        <v>Membrane for deblending - electr. demand</v>
      </c>
      <c r="BY1185" s="32" t="str">
        <f t="shared" si="1461"/>
        <v>Gas turbine for power generation (old stock) -Membrane for deblending - electr. demand</v>
      </c>
      <c r="BZ1185" s="32">
        <f t="shared" si="1419"/>
        <v>10.01100053715551</v>
      </c>
      <c r="CA1185" s="32">
        <f t="shared" si="1420"/>
        <v>9.7853928682486657</v>
      </c>
    </row>
    <row r="1186" spans="69:79" x14ac:dyDescent="0.25">
      <c r="BQ1186" s="32">
        <f t="shared" si="1401"/>
        <v>24</v>
      </c>
      <c r="BR1186" s="32">
        <f t="shared" si="1402"/>
        <v>10</v>
      </c>
      <c r="BS1186" s="32" t="str">
        <f t="shared" ca="1" si="1403"/>
        <v>RO</v>
      </c>
      <c r="BT1186" s="32" t="str">
        <f t="shared" ref="BT1186:BY1186" si="1462">BT1135</f>
        <v>from 5 to 10%</v>
      </c>
      <c r="BU1186" s="32" t="str">
        <f t="shared" si="1462"/>
        <v>TSO</v>
      </c>
      <c r="BV1186" s="32" t="str">
        <f t="shared" si="1462"/>
        <v>End-use</v>
      </c>
      <c r="BW1186" s="32" t="str">
        <f t="shared" si="1462"/>
        <v xml:space="preserve">Gas turbine for power generation (old stock) </v>
      </c>
      <c r="BX1186" s="32" t="str">
        <f t="shared" si="1462"/>
        <v>Membrane for deblending - H2. use</v>
      </c>
      <c r="BY1186" s="32" t="str">
        <f t="shared" si="1462"/>
        <v>Gas turbine for power generation (old stock) -Membrane for deblending - H2. use</v>
      </c>
      <c r="BZ1186" s="32">
        <f t="shared" si="1419"/>
        <v>10.01100053715551</v>
      </c>
      <c r="CA1186" s="32">
        <f t="shared" si="1420"/>
        <v>11.01454826826401</v>
      </c>
    </row>
    <row r="1187" spans="69:79" x14ac:dyDescent="0.25">
      <c r="BQ1187" s="32">
        <f t="shared" si="1401"/>
        <v>24</v>
      </c>
      <c r="BR1187" s="32">
        <f t="shared" si="1402"/>
        <v>11</v>
      </c>
      <c r="BS1187" s="32" t="str">
        <f t="shared" ca="1" si="1403"/>
        <v>RO</v>
      </c>
      <c r="BT1187" s="32" t="str">
        <f t="shared" ref="BT1187:BY1187" si="1463">BT1136</f>
        <v>from 5 to 10%</v>
      </c>
      <c r="BU1187" s="32" t="str">
        <f t="shared" si="1463"/>
        <v>TSO</v>
      </c>
      <c r="BV1187" s="32" t="str">
        <f t="shared" si="1463"/>
        <v>Transmission</v>
      </c>
      <c r="BW1187" s="32" t="str">
        <f t="shared" si="1463"/>
        <v>Gas turbine for gas grid  - inkl. transit</v>
      </c>
      <c r="BX1187" s="32" t="str">
        <f t="shared" si="1463"/>
        <v>Membrane for deblending - Investment</v>
      </c>
      <c r="BY1187" s="32" t="str">
        <f t="shared" si="1463"/>
        <v>Gas turbine for gas grid  - inkl. transit-Membrane for deblending - Investment</v>
      </c>
      <c r="BZ1187" s="32">
        <f t="shared" si="1419"/>
        <v>0.62123524480215542</v>
      </c>
      <c r="CA1187" s="32">
        <f t="shared" si="1420"/>
        <v>2.3588018432081834</v>
      </c>
    </row>
    <row r="1188" spans="69:79" x14ac:dyDescent="0.25">
      <c r="BQ1188" s="32">
        <f t="shared" si="1401"/>
        <v>24</v>
      </c>
      <c r="BR1188" s="32">
        <f t="shared" si="1402"/>
        <v>12</v>
      </c>
      <c r="BS1188" s="32" t="str">
        <f t="shared" ca="1" si="1403"/>
        <v>RO</v>
      </c>
      <c r="BT1188" s="32" t="str">
        <f t="shared" ref="BT1188:BY1188" si="1464">BT1137</f>
        <v>from 5 to 10%</v>
      </c>
      <c r="BU1188" s="32" t="str">
        <f t="shared" si="1464"/>
        <v>TSO</v>
      </c>
      <c r="BV1188" s="32" t="str">
        <f t="shared" si="1464"/>
        <v>Transmission</v>
      </c>
      <c r="BW1188" s="32" t="str">
        <f t="shared" si="1464"/>
        <v>Gas turbine for gas grid  - inkl. transit</v>
      </c>
      <c r="BX1188" s="32" t="str">
        <f t="shared" si="1464"/>
        <v>Membrane for deblending - electr. demand</v>
      </c>
      <c r="BY1188" s="32" t="str">
        <f t="shared" si="1464"/>
        <v>Gas turbine for gas grid  - inkl. transit-Membrane for deblending - electr. demand</v>
      </c>
      <c r="BZ1188" s="32">
        <f t="shared" si="1419"/>
        <v>0.37593809618849222</v>
      </c>
      <c r="CA1188" s="32">
        <f t="shared" si="1420"/>
        <v>0.38166304181572813</v>
      </c>
    </row>
    <row r="1189" spans="69:79" x14ac:dyDescent="0.25">
      <c r="BQ1189" s="32">
        <f t="shared" si="1401"/>
        <v>24</v>
      </c>
      <c r="BR1189" s="32">
        <f t="shared" si="1402"/>
        <v>13</v>
      </c>
      <c r="BS1189" s="32" t="str">
        <f t="shared" ca="1" si="1403"/>
        <v>RO</v>
      </c>
      <c r="BT1189" s="32" t="str">
        <f t="shared" ref="BT1189:BY1189" si="1465">BT1138</f>
        <v>from 5 to 10%</v>
      </c>
      <c r="BU1189" s="32" t="str">
        <f t="shared" si="1465"/>
        <v>TSO</v>
      </c>
      <c r="BV1189" s="32" t="str">
        <f t="shared" si="1465"/>
        <v>Transmission</v>
      </c>
      <c r="BW1189" s="32" t="str">
        <f t="shared" si="1465"/>
        <v>Gas turbine for gas grid  - inkl. transit</v>
      </c>
      <c r="BX1189" s="32" t="str">
        <f t="shared" si="1465"/>
        <v>Membrane for deblending - H2. use</v>
      </c>
      <c r="BY1189" s="32" t="str">
        <f t="shared" si="1465"/>
        <v>Gas turbine for gas grid  - inkl. transit-Membrane for deblending - H2. use</v>
      </c>
      <c r="BZ1189" s="32">
        <f t="shared" si="1419"/>
        <v>0.37593809618849222</v>
      </c>
      <c r="CA1189" s="32">
        <f t="shared" si="1420"/>
        <v>0.41362382221227756</v>
      </c>
    </row>
    <row r="1190" spans="69:79" x14ac:dyDescent="0.25">
      <c r="BQ1190" s="32">
        <f t="shared" si="1401"/>
        <v>24</v>
      </c>
      <c r="BR1190" s="32">
        <f t="shared" si="1402"/>
        <v>14</v>
      </c>
      <c r="BS1190" s="32" t="str">
        <f t="shared" ca="1" si="1403"/>
        <v>RO</v>
      </c>
      <c r="BT1190" s="32" t="str">
        <f t="shared" ref="BT1190:BY1190" si="1466">BT1139</f>
        <v>from 5 to 10%</v>
      </c>
      <c r="BU1190" s="32" t="str">
        <f t="shared" si="1466"/>
        <v>TSO</v>
      </c>
      <c r="BV1190" s="32" t="str">
        <f t="shared" si="1466"/>
        <v>Storage</v>
      </c>
      <c r="BW1190" s="32" t="str">
        <f t="shared" si="1466"/>
        <v>Gas turbine for storage (cavern + porous)</v>
      </c>
      <c r="BX1190" s="32" t="str">
        <f t="shared" si="1466"/>
        <v>Membrane for deblending - Investment</v>
      </c>
      <c r="BY1190" s="32" t="str">
        <f t="shared" si="1466"/>
        <v>Gas turbine for storage (cavern + porous)-Membrane for deblending - Investment</v>
      </c>
      <c r="BZ1190" s="32">
        <f t="shared" si="1419"/>
        <v>0.16757163255592575</v>
      </c>
      <c r="CA1190" s="32">
        <f t="shared" si="1420"/>
        <v>0.63626183325803265</v>
      </c>
    </row>
    <row r="1191" spans="69:79" x14ac:dyDescent="0.25">
      <c r="BQ1191" s="32">
        <f t="shared" si="1401"/>
        <v>24</v>
      </c>
      <c r="BR1191" s="32">
        <f t="shared" si="1402"/>
        <v>15</v>
      </c>
      <c r="BS1191" s="32" t="str">
        <f t="shared" ca="1" si="1403"/>
        <v>RO</v>
      </c>
      <c r="BT1191" s="32" t="str">
        <f t="shared" ref="BT1191:BY1191" si="1467">BT1140</f>
        <v>from 5 to 10%</v>
      </c>
      <c r="BU1191" s="32" t="str">
        <f t="shared" si="1467"/>
        <v>TSO</v>
      </c>
      <c r="BV1191" s="32" t="str">
        <f t="shared" si="1467"/>
        <v>Storage</v>
      </c>
      <c r="BW1191" s="32" t="str">
        <f t="shared" si="1467"/>
        <v>Gas turbine for storage (cavern + porous)</v>
      </c>
      <c r="BX1191" s="32" t="str">
        <f t="shared" si="1467"/>
        <v>Membrane for deblending - electr. demand</v>
      </c>
      <c r="BY1191" s="32" t="str">
        <f t="shared" si="1467"/>
        <v>Gas turbine for storage (cavern + porous)-Membrane for deblending - electr. demand</v>
      </c>
      <c r="BZ1191" s="32">
        <f t="shared" si="1419"/>
        <v>0.17390129842931937</v>
      </c>
      <c r="CA1191" s="32">
        <f t="shared" si="1420"/>
        <v>0.17654954155260849</v>
      </c>
    </row>
    <row r="1192" spans="69:79" x14ac:dyDescent="0.25">
      <c r="BQ1192" s="32">
        <f t="shared" si="1401"/>
        <v>24</v>
      </c>
      <c r="BR1192" s="32">
        <f t="shared" si="1402"/>
        <v>16</v>
      </c>
      <c r="BS1192" s="32" t="str">
        <f t="shared" ca="1" si="1403"/>
        <v>RO</v>
      </c>
      <c r="BT1192" s="32" t="str">
        <f t="shared" ref="BT1192:BY1192" si="1468">BT1141</f>
        <v>from 5 to 10%</v>
      </c>
      <c r="BU1192" s="32" t="str">
        <f t="shared" si="1468"/>
        <v>TSO</v>
      </c>
      <c r="BV1192" s="32" t="str">
        <f t="shared" si="1468"/>
        <v>Storage</v>
      </c>
      <c r="BW1192" s="32" t="str">
        <f t="shared" si="1468"/>
        <v>Gas turbine for storage (cavern + porous)</v>
      </c>
      <c r="BX1192" s="32" t="str">
        <f t="shared" si="1468"/>
        <v>Membrane for deblending - H2. use</v>
      </c>
      <c r="BY1192" s="32" t="str">
        <f t="shared" si="1468"/>
        <v>Gas turbine for storage (cavern + porous)-Membrane for deblending - H2. use</v>
      </c>
      <c r="BZ1192" s="32">
        <f t="shared" si="1419"/>
        <v>0.17390129842931937</v>
      </c>
      <c r="CA1192" s="32">
        <f t="shared" si="1420"/>
        <v>0.19133394692712402</v>
      </c>
    </row>
    <row r="1193" spans="69:79" x14ac:dyDescent="0.25">
      <c r="BQ1193" s="32">
        <f t="shared" si="1401"/>
        <v>24</v>
      </c>
      <c r="BR1193" s="32">
        <f t="shared" si="1402"/>
        <v>17</v>
      </c>
      <c r="BS1193" s="32" t="str">
        <f t="shared" ca="1" si="1403"/>
        <v>RO</v>
      </c>
      <c r="BT1193" s="32" t="str">
        <f t="shared" ref="BT1193:BY1193" si="1469">BT1142</f>
        <v>from 5 to 10%</v>
      </c>
      <c r="BU1193" s="32" t="str">
        <f t="shared" si="1469"/>
        <v>TSO</v>
      </c>
      <c r="BV1193" s="32" t="str">
        <f t="shared" si="1469"/>
        <v>Industrie</v>
      </c>
      <c r="BW1193" s="32" t="str">
        <f t="shared" si="1469"/>
        <v>50% industrial high temperature application (&gt;500°C without glass)</v>
      </c>
      <c r="BX1193" s="32" t="str">
        <f t="shared" si="1469"/>
        <v>Calorific value adjustment - Investment</v>
      </c>
      <c r="BY1193" s="32" t="str">
        <f t="shared" si="1469"/>
        <v>50% industrial high temperature application (&gt;500°C without glass)-Calorific value adjustment - Investment</v>
      </c>
      <c r="BZ1193" s="32">
        <f t="shared" si="1419"/>
        <v>1.014606086054894</v>
      </c>
      <c r="CA1193" s="32">
        <f t="shared" si="1420"/>
        <v>5.5138642425160969</v>
      </c>
    </row>
    <row r="1194" spans="69:79" x14ac:dyDescent="0.25">
      <c r="BQ1194" s="32">
        <f t="shared" ref="BQ1194:BQ1257" si="1470">IF(BR1194=1,BQ1193+1,BQ1193)</f>
        <v>24</v>
      </c>
      <c r="BR1194" s="32">
        <f t="shared" ref="BR1194:BR1257" si="1471">IF(BR1193=MAX($A$4:$A$54),1,BR1193+1)</f>
        <v>18</v>
      </c>
      <c r="BS1194" s="32" t="str">
        <f t="shared" ref="BS1194:BS1257" ca="1" si="1472">OFFSET($AK$3,0,BQ1194-1)</f>
        <v>RO</v>
      </c>
      <c r="BT1194" s="32" t="str">
        <f t="shared" ref="BT1194:BY1194" si="1473">BT1143</f>
        <v>from 5 to 10%</v>
      </c>
      <c r="BU1194" s="32" t="str">
        <f t="shared" si="1473"/>
        <v>TSO</v>
      </c>
      <c r="BV1194" s="32" t="str">
        <f t="shared" si="1473"/>
        <v>Industrie</v>
      </c>
      <c r="BW1194" s="32" t="str">
        <f t="shared" si="1473"/>
        <v>50% industrial high temperature application (&gt;500°C without glass)</v>
      </c>
      <c r="BX1194" s="32" t="str">
        <f t="shared" si="1473"/>
        <v xml:space="preserve">Calorific value adjustment - LPG demand </v>
      </c>
      <c r="BY1194" s="32" t="str">
        <f t="shared" si="1473"/>
        <v xml:space="preserve">50% industrial high temperature application (&gt;500°C without glass)-Calorific value adjustment - LPG demand </v>
      </c>
      <c r="BZ1194" s="32">
        <f t="shared" si="1419"/>
        <v>8.8879493138408705</v>
      </c>
      <c r="CA1194" s="32">
        <f t="shared" si="1420"/>
        <v>46.845669045897132</v>
      </c>
    </row>
    <row r="1195" spans="69:79" x14ac:dyDescent="0.25">
      <c r="BQ1195" s="32">
        <f t="shared" si="1470"/>
        <v>24</v>
      </c>
      <c r="BR1195" s="32">
        <f t="shared" si="1471"/>
        <v>19</v>
      </c>
      <c r="BS1195" s="32" t="str">
        <f t="shared" ca="1" si="1472"/>
        <v>RO</v>
      </c>
      <c r="BT1195" s="32" t="str">
        <f t="shared" ref="BT1195:BY1195" si="1474">BT1144</f>
        <v>from 5 to 10%</v>
      </c>
      <c r="BU1195" s="32" t="str">
        <f t="shared" si="1474"/>
        <v>TSO</v>
      </c>
      <c r="BV1195" s="32" t="str">
        <f t="shared" si="1474"/>
        <v>Transmission</v>
      </c>
      <c r="BW1195" s="32" t="str">
        <f t="shared" si="1474"/>
        <v>Instalation of higher gas turbine capacities for compressors - inkl. transit and storage</v>
      </c>
      <c r="BX1195" s="32" t="str">
        <f t="shared" si="1474"/>
        <v>Investment +30% of excisting capacity</v>
      </c>
      <c r="BY1195" s="32" t="str">
        <f t="shared" si="1474"/>
        <v>Instalation of higher gas turbine capacities for compressors - inkl. transit and storage-Investment +30% of excisting capacity</v>
      </c>
      <c r="BZ1195" s="32">
        <f t="shared" si="1419"/>
        <v>7.8091880858450036E-2</v>
      </c>
      <c r="CA1195" s="32">
        <f t="shared" si="1420"/>
        <v>11.950794106870315</v>
      </c>
    </row>
    <row r="1196" spans="69:79" x14ac:dyDescent="0.25">
      <c r="BQ1196" s="32">
        <f t="shared" si="1470"/>
        <v>24</v>
      </c>
      <c r="BR1196" s="32">
        <f t="shared" si="1471"/>
        <v>20</v>
      </c>
      <c r="BS1196" s="32" t="str">
        <f t="shared" ca="1" si="1472"/>
        <v>RO</v>
      </c>
      <c r="BT1196" s="32" t="str">
        <f t="shared" ref="BT1196:BY1196" si="1475">BT1145</f>
        <v>from 5 to 10%</v>
      </c>
      <c r="BU1196" s="32" t="str">
        <f t="shared" si="1475"/>
        <v>TSO</v>
      </c>
      <c r="BV1196" s="32" t="str">
        <f t="shared" si="1475"/>
        <v>Transmission</v>
      </c>
      <c r="BW1196" s="32" t="str">
        <f t="shared" si="1475"/>
        <v>Instalation of higher gas turbine capacities for compressors - inkl. transit and storage</v>
      </c>
      <c r="BX1196" s="32" t="str">
        <f t="shared" si="1475"/>
        <v>Gas demand +30% of excisting transport losses</v>
      </c>
      <c r="BY1196" s="32" t="str">
        <f t="shared" si="1475"/>
        <v>Instalation of higher gas turbine capacities for compressors - inkl. transit and storage-Gas demand +30% of excisting transport losses</v>
      </c>
      <c r="BZ1196" s="32">
        <f t="shared" si="1419"/>
        <v>0.16495181838534345</v>
      </c>
      <c r="CA1196" s="32">
        <f t="shared" si="1420"/>
        <v>4.6227561418220136</v>
      </c>
    </row>
    <row r="1197" spans="69:79" x14ac:dyDescent="0.25">
      <c r="BQ1197" s="32">
        <f t="shared" si="1470"/>
        <v>24</v>
      </c>
      <c r="BR1197" s="32">
        <f t="shared" si="1471"/>
        <v>21</v>
      </c>
      <c r="BS1197" s="32" t="str">
        <f t="shared" ca="1" si="1472"/>
        <v>RO</v>
      </c>
      <c r="BT1197" s="32" t="str">
        <f t="shared" ref="BT1197:BY1197" si="1476">BT1146</f>
        <v>from 5 to 10%</v>
      </c>
      <c r="BU1197" s="32" t="str">
        <f t="shared" si="1476"/>
        <v>TSO</v>
      </c>
      <c r="BV1197" s="32" t="str">
        <f t="shared" si="1476"/>
        <v>Storage</v>
      </c>
      <c r="BW1197" s="32" t="str">
        <f t="shared" si="1476"/>
        <v>Gas pressure regulator storage withdrawal</v>
      </c>
      <c r="BX1197" s="32" t="str">
        <f t="shared" si="1476"/>
        <v xml:space="preserve">  +3% less energy required</v>
      </c>
      <c r="BY1197" s="32" t="str">
        <f t="shared" si="1476"/>
        <v>Gas pressure regulator storage withdrawal-  +3% less energy required</v>
      </c>
      <c r="BZ1197" s="32">
        <f t="shared" si="1419"/>
        <v>7.6878046538732378E-4</v>
      </c>
      <c r="CA1197" s="32">
        <f t="shared" si="1420"/>
        <v>-2.1544986001790035E-2</v>
      </c>
    </row>
    <row r="1198" spans="69:79" x14ac:dyDescent="0.25">
      <c r="BQ1198" s="32">
        <f t="shared" si="1470"/>
        <v>24</v>
      </c>
      <c r="BR1198" s="32">
        <f t="shared" si="1471"/>
        <v>22</v>
      </c>
      <c r="BS1198" s="32" t="str">
        <f t="shared" ca="1" si="1472"/>
        <v>RO</v>
      </c>
      <c r="BT1198" s="32" t="str">
        <f t="shared" ref="BT1198:BY1198" si="1477">BT1147</f>
        <v>from 5 to 10%</v>
      </c>
      <c r="BU1198" s="32" t="str">
        <f t="shared" si="1477"/>
        <v>TSO</v>
      </c>
      <c r="BV1198" s="32" t="str">
        <f t="shared" si="1477"/>
        <v>Storage</v>
      </c>
      <c r="BW1198" s="32" t="str">
        <f t="shared" si="1477"/>
        <v>H2 losses by drying</v>
      </c>
      <c r="BX1198" s="32" t="str">
        <f t="shared" si="1477"/>
        <v xml:space="preserve">  5% of H2</v>
      </c>
      <c r="BY1198" s="32" t="str">
        <f t="shared" si="1477"/>
        <v>H2 losses by drying-  5% of H2</v>
      </c>
      <c r="BZ1198" s="32">
        <f t="shared" si="1419"/>
        <v>6.5212986910994752E-2</v>
      </c>
      <c r="CA1198" s="32">
        <f t="shared" si="1420"/>
        <v>3.2606493455497376</v>
      </c>
    </row>
    <row r="1199" spans="69:79" x14ac:dyDescent="0.25">
      <c r="BQ1199" s="32">
        <f t="shared" si="1470"/>
        <v>24</v>
      </c>
      <c r="BR1199" s="32">
        <f t="shared" si="1471"/>
        <v>23</v>
      </c>
      <c r="BS1199" s="32" t="str">
        <f t="shared" ca="1" si="1472"/>
        <v>RO</v>
      </c>
      <c r="BT1199" s="32" t="str">
        <f t="shared" ref="BT1199:BY1199" si="1478">BT1148</f>
        <v>from 5 to 10%</v>
      </c>
      <c r="BU1199" s="32" t="str">
        <f t="shared" si="1478"/>
        <v>TSO</v>
      </c>
      <c r="BV1199" s="32" t="str">
        <f t="shared" si="1478"/>
        <v>Transmission</v>
      </c>
      <c r="BW1199" s="32" t="str">
        <f t="shared" si="1478"/>
        <v>Gas pressure regulator &gt;40 to 16bar</v>
      </c>
      <c r="BX1199" s="32" t="str">
        <f t="shared" si="1478"/>
        <v xml:space="preserve">  +3% less energy required</v>
      </c>
      <c r="BY1199" s="32" t="str">
        <f t="shared" si="1478"/>
        <v>Gas pressure regulator &gt;40 to 16bar-  +3% less energy required</v>
      </c>
      <c r="BZ1199" s="32">
        <f t="shared" si="1419"/>
        <v>2.9986456917325132E-3</v>
      </c>
      <c r="CA1199" s="32">
        <f t="shared" si="1420"/>
        <v>-8.4036707956875026E-2</v>
      </c>
    </row>
    <row r="1200" spans="69:79" x14ac:dyDescent="0.25">
      <c r="BQ1200" s="32">
        <f t="shared" si="1470"/>
        <v>24</v>
      </c>
      <c r="BR1200" s="32">
        <f t="shared" si="1471"/>
        <v>24</v>
      </c>
      <c r="BS1200" s="32" t="str">
        <f t="shared" ca="1" si="1472"/>
        <v>RO</v>
      </c>
      <c r="BT1200" s="32" t="str">
        <f t="shared" ref="BT1200:BY1200" si="1479">BT1149</f>
        <v>from 5 to 10%</v>
      </c>
      <c r="BU1200" s="32" t="str">
        <f t="shared" si="1479"/>
        <v>DSO</v>
      </c>
      <c r="BV1200" s="32" t="str">
        <f t="shared" si="1479"/>
        <v>Industrie</v>
      </c>
      <c r="BW1200" s="32" t="str">
        <f t="shared" si="1479"/>
        <v>50% industrial high temperature application (&gt;500°C without glass)</v>
      </c>
      <c r="BX1200" s="32" t="str">
        <f t="shared" si="1479"/>
        <v>Calorific value adjustment - Investment</v>
      </c>
      <c r="BY1200" s="32" t="str">
        <f t="shared" si="1479"/>
        <v>50% industrial high temperature application (&gt;500°C without glass)-Calorific value adjustment - Investment</v>
      </c>
      <c r="BZ1200" s="32">
        <f t="shared" si="1419"/>
        <v>1.014606086054894</v>
      </c>
      <c r="CA1200" s="32">
        <f t="shared" si="1420"/>
        <v>5.5138642425160969</v>
      </c>
    </row>
    <row r="1201" spans="69:79" x14ac:dyDescent="0.25">
      <c r="BQ1201" s="32">
        <f t="shared" si="1470"/>
        <v>24</v>
      </c>
      <c r="BR1201" s="32">
        <f t="shared" si="1471"/>
        <v>25</v>
      </c>
      <c r="BS1201" s="32" t="str">
        <f t="shared" ca="1" si="1472"/>
        <v>RO</v>
      </c>
      <c r="BT1201" s="32" t="str">
        <f t="shared" ref="BT1201:BY1201" si="1480">BT1150</f>
        <v>from 5 to 10%</v>
      </c>
      <c r="BU1201" s="32" t="str">
        <f t="shared" si="1480"/>
        <v>DSO</v>
      </c>
      <c r="BV1201" s="32" t="str">
        <f t="shared" si="1480"/>
        <v>Industrie</v>
      </c>
      <c r="BW1201" s="32" t="str">
        <f t="shared" si="1480"/>
        <v>50% industrial high temperature application (&gt;500°C without glass)</v>
      </c>
      <c r="BX1201" s="32" t="str">
        <f t="shared" si="1480"/>
        <v xml:space="preserve">Calorific value adjustment - LPG demand </v>
      </c>
      <c r="BY1201" s="32" t="str">
        <f t="shared" si="1480"/>
        <v xml:space="preserve">50% industrial high temperature application (&gt;500°C without glass)-Calorific value adjustment - LPG demand </v>
      </c>
      <c r="BZ1201" s="32">
        <f t="shared" si="1419"/>
        <v>8.8879493138408705</v>
      </c>
      <c r="CA1201" s="32">
        <f t="shared" si="1420"/>
        <v>46.845669045897132</v>
      </c>
    </row>
    <row r="1202" spans="69:79" x14ac:dyDescent="0.25">
      <c r="BQ1202" s="32">
        <f t="shared" si="1470"/>
        <v>24</v>
      </c>
      <c r="BR1202" s="32">
        <f t="shared" si="1471"/>
        <v>26</v>
      </c>
      <c r="BS1202" s="32" t="str">
        <f t="shared" ca="1" si="1472"/>
        <v>RO</v>
      </c>
      <c r="BT1202" s="32" t="str">
        <f t="shared" ref="BT1202:BY1202" si="1481">BT1151</f>
        <v>from 5 to 10%</v>
      </c>
      <c r="BU1202" s="32" t="str">
        <f t="shared" si="1481"/>
        <v>TSO</v>
      </c>
      <c r="BV1202" s="32" t="str">
        <f t="shared" si="1481"/>
        <v>Transmission</v>
      </c>
      <c r="BW1202" s="32" t="str">
        <f t="shared" si="1481"/>
        <v>gas chromatographs (GC)</v>
      </c>
      <c r="BX1202" s="32" t="str">
        <f t="shared" si="1481"/>
        <v>Adaptation - Exchange helium</v>
      </c>
      <c r="BY1202" s="32" t="str">
        <f t="shared" si="1481"/>
        <v>gas chromatographs (GC)-Adaptation - Exchange helium</v>
      </c>
      <c r="BZ1202" s="32">
        <f t="shared" si="1419"/>
        <v>0.19984610389610391</v>
      </c>
      <c r="CA1202" s="32">
        <f t="shared" si="1420"/>
        <v>1.5780300773618599</v>
      </c>
    </row>
    <row r="1203" spans="69:79" x14ac:dyDescent="0.25">
      <c r="BQ1203" s="32">
        <f t="shared" si="1470"/>
        <v>24</v>
      </c>
      <c r="BR1203" s="32">
        <f t="shared" si="1471"/>
        <v>27</v>
      </c>
      <c r="BS1203" s="32" t="str">
        <f t="shared" ca="1" si="1472"/>
        <v>RO</v>
      </c>
      <c r="BT1203" s="32" t="str">
        <f t="shared" ref="BT1203:BY1203" si="1482">BT1152</f>
        <v>from 5 to 10%</v>
      </c>
      <c r="BU1203" s="32" t="str">
        <f t="shared" si="1482"/>
        <v>DSO</v>
      </c>
      <c r="BV1203" s="32" t="str">
        <f t="shared" si="1482"/>
        <v>Industrie</v>
      </c>
      <c r="BW1203" s="32" t="str">
        <f t="shared" si="1482"/>
        <v>Chemical industry (material use), glass</v>
      </c>
      <c r="BX1203" s="32" t="str">
        <f t="shared" si="1482"/>
        <v>Membrane for deblending - Investment</v>
      </c>
      <c r="BY1203" s="32" t="str">
        <f t="shared" si="1482"/>
        <v>Chemical industry (material use), glass-Membrane for deblending - Investment</v>
      </c>
      <c r="BZ1203" s="32">
        <f t="shared" si="1419"/>
        <v>0.86415030661409831</v>
      </c>
      <c r="CA1203" s="32">
        <f t="shared" si="1420"/>
        <v>0.5439321726911075</v>
      </c>
    </row>
    <row r="1204" spans="69:79" x14ac:dyDescent="0.25">
      <c r="BQ1204" s="32">
        <f t="shared" si="1470"/>
        <v>24</v>
      </c>
      <c r="BR1204" s="32">
        <f t="shared" si="1471"/>
        <v>28</v>
      </c>
      <c r="BS1204" s="32" t="str">
        <f t="shared" ca="1" si="1472"/>
        <v>RO</v>
      </c>
      <c r="BT1204" s="32" t="str">
        <f t="shared" ref="BT1204:BY1204" si="1483">BT1153</f>
        <v>from 5 to 10%</v>
      </c>
      <c r="BU1204" s="32" t="str">
        <f t="shared" si="1483"/>
        <v>DSO</v>
      </c>
      <c r="BV1204" s="32" t="str">
        <f t="shared" si="1483"/>
        <v>Industrie</v>
      </c>
      <c r="BW1204" s="32" t="str">
        <f t="shared" si="1483"/>
        <v>Chemical industry (material use), glass</v>
      </c>
      <c r="BX1204" s="32" t="str">
        <f t="shared" si="1483"/>
        <v>Membrane for deblending - H2. use</v>
      </c>
      <c r="BY1204" s="32" t="str">
        <f t="shared" si="1483"/>
        <v>Chemical industry (material use), glass-Membrane for deblending - H2. use</v>
      </c>
      <c r="BZ1204" s="32">
        <f t="shared" si="1419"/>
        <v>7.5699566859395002</v>
      </c>
      <c r="CA1204" s="32">
        <f t="shared" si="1420"/>
        <v>4.164401599844469</v>
      </c>
    </row>
    <row r="1205" spans="69:79" x14ac:dyDescent="0.25">
      <c r="BQ1205" s="32">
        <f t="shared" si="1470"/>
        <v>24</v>
      </c>
      <c r="BR1205" s="32">
        <f t="shared" si="1471"/>
        <v>29</v>
      </c>
      <c r="BS1205" s="32" t="str">
        <f t="shared" ca="1" si="1472"/>
        <v>RO</v>
      </c>
      <c r="BT1205" s="32" t="str">
        <f t="shared" ref="BT1205:BY1205" si="1484">BT1154</f>
        <v>from 10 to 20%</v>
      </c>
      <c r="BU1205" s="32" t="str">
        <f t="shared" si="1484"/>
        <v>TSO</v>
      </c>
      <c r="BV1205" s="32" t="str">
        <f t="shared" si="1484"/>
        <v>Transmission</v>
      </c>
      <c r="BW1205" s="32" t="str">
        <f t="shared" si="1484"/>
        <v>compresor gas grid</v>
      </c>
      <c r="BX1205" s="32" t="str">
        <f t="shared" si="1484"/>
        <v>Component exchange - 50% Investment</v>
      </c>
      <c r="BY1205" s="32" t="str">
        <f t="shared" si="1484"/>
        <v>compresor gas grid-Component exchange - 50% Investment</v>
      </c>
      <c r="BZ1205" s="32">
        <f t="shared" si="1419"/>
        <v>0.20500763078471129</v>
      </c>
      <c r="CA1205" s="32">
        <f t="shared" si="1420"/>
        <v>18.500418995846363</v>
      </c>
    </row>
    <row r="1206" spans="69:79" x14ac:dyDescent="0.25">
      <c r="BQ1206" s="32">
        <f t="shared" si="1470"/>
        <v>24</v>
      </c>
      <c r="BR1206" s="32">
        <f t="shared" si="1471"/>
        <v>30</v>
      </c>
      <c r="BS1206" s="32" t="str">
        <f t="shared" ca="1" si="1472"/>
        <v>RO</v>
      </c>
      <c r="BT1206" s="32" t="str">
        <f t="shared" ref="BT1206:BY1206" si="1485">BT1155</f>
        <v>from 10 to 20%</v>
      </c>
      <c r="BU1206" s="32" t="str">
        <f t="shared" si="1485"/>
        <v>TSO</v>
      </c>
      <c r="BV1206" s="32" t="str">
        <f t="shared" si="1485"/>
        <v>Storage</v>
      </c>
      <c r="BW1206" s="32" t="str">
        <f t="shared" si="1485"/>
        <v>compresor storage (cavern + porous)</v>
      </c>
      <c r="BX1206" s="32" t="str">
        <f t="shared" si="1485"/>
        <v>Component exchange - 50% Investment</v>
      </c>
      <c r="BY1206" s="32" t="str">
        <f t="shared" si="1485"/>
        <v>compresor storage (cavern + porous)-Component exchange - 50% Investment</v>
      </c>
      <c r="BZ1206" s="32">
        <f t="shared" si="1419"/>
        <v>5.5298638743455496E-2</v>
      </c>
      <c r="CA1206" s="32">
        <f t="shared" si="1420"/>
        <v>4.9902922283328239</v>
      </c>
    </row>
    <row r="1207" spans="69:79" x14ac:dyDescent="0.25">
      <c r="BQ1207" s="32">
        <f t="shared" si="1470"/>
        <v>24</v>
      </c>
      <c r="BR1207" s="32">
        <f t="shared" si="1471"/>
        <v>31</v>
      </c>
      <c r="BS1207" s="32" t="str">
        <f t="shared" ca="1" si="1472"/>
        <v>RO</v>
      </c>
      <c r="BT1207" s="32" t="str">
        <f t="shared" ref="BT1207:BY1207" si="1486">BT1156</f>
        <v>from 10 to 20%</v>
      </c>
      <c r="BU1207" s="32" t="str">
        <f t="shared" si="1486"/>
        <v>TSO</v>
      </c>
      <c r="BV1207" s="32" t="str">
        <f t="shared" si="1486"/>
        <v>Transmission</v>
      </c>
      <c r="BW1207" s="32" t="str">
        <f t="shared" si="1486"/>
        <v>Instalation of higher gas turbine capacities for compressors - inkl. transit and storage</v>
      </c>
      <c r="BX1207" s="32" t="str">
        <f t="shared" si="1486"/>
        <v>Investment +40% of excisting capacity</v>
      </c>
      <c r="BY1207" s="32" t="str">
        <f t="shared" si="1486"/>
        <v>Instalation of higher gas turbine capacities for compressors - inkl. transit and storage-Investment +40% of excisting capacity</v>
      </c>
      <c r="BZ1207" s="32">
        <f t="shared" si="1419"/>
        <v>0.10412250781126672</v>
      </c>
      <c r="CA1207" s="32">
        <f t="shared" si="1420"/>
        <v>15.934392142493756</v>
      </c>
    </row>
    <row r="1208" spans="69:79" x14ac:dyDescent="0.25">
      <c r="BQ1208" s="32">
        <f t="shared" si="1470"/>
        <v>24</v>
      </c>
      <c r="BR1208" s="32">
        <f t="shared" si="1471"/>
        <v>32</v>
      </c>
      <c r="BS1208" s="32" t="str">
        <f t="shared" ca="1" si="1472"/>
        <v>RO</v>
      </c>
      <c r="BT1208" s="32" t="str">
        <f t="shared" ref="BT1208:BY1208" si="1487">BT1157</f>
        <v>from 10 to 20%</v>
      </c>
      <c r="BU1208" s="32" t="str">
        <f t="shared" si="1487"/>
        <v>TSO</v>
      </c>
      <c r="BV1208" s="32" t="str">
        <f t="shared" si="1487"/>
        <v>Transmission</v>
      </c>
      <c r="BW1208" s="32" t="str">
        <f t="shared" si="1487"/>
        <v>Instalation of higher gas turbine capacities for compressors - inkl. transit and storage</v>
      </c>
      <c r="BX1208" s="32" t="str">
        <f t="shared" si="1487"/>
        <v>Gas demand +40% of excisting transport losses</v>
      </c>
      <c r="BY1208" s="32" t="str">
        <f t="shared" si="1487"/>
        <v>Instalation of higher gas turbine capacities for compressors - inkl. transit and storage-Gas demand +40% of excisting transport losses</v>
      </c>
      <c r="BZ1208" s="32">
        <f t="shared" ref="BZ1208:BZ1271" si="1488">INDEX($I$4:$AI$54,$BR1208,$BQ1208)</f>
        <v>0.21993575784712466</v>
      </c>
      <c r="CA1208" s="32">
        <f t="shared" ref="CA1208:CA1271" si="1489">INDEX($AK$4:$BK$54,$BR1208,$BQ1208)</f>
        <v>6.1636748557626859</v>
      </c>
    </row>
    <row r="1209" spans="69:79" x14ac:dyDescent="0.25">
      <c r="BQ1209" s="32">
        <f t="shared" si="1470"/>
        <v>24</v>
      </c>
      <c r="BR1209" s="32">
        <f t="shared" si="1471"/>
        <v>33</v>
      </c>
      <c r="BS1209" s="32" t="str">
        <f t="shared" ca="1" si="1472"/>
        <v>RO</v>
      </c>
      <c r="BT1209" s="32" t="str">
        <f t="shared" ref="BT1209:BY1209" si="1490">BT1158</f>
        <v>from 10 to 20%</v>
      </c>
      <c r="BU1209" s="32" t="str">
        <f t="shared" si="1490"/>
        <v>TSO</v>
      </c>
      <c r="BV1209" s="32" t="str">
        <f t="shared" si="1490"/>
        <v>Transmission</v>
      </c>
      <c r="BW1209" s="32" t="str">
        <f t="shared" si="1490"/>
        <v>gas chromatographs (GC)</v>
      </c>
      <c r="BX1209" s="32" t="str">
        <f t="shared" si="1490"/>
        <v>Adaptation - Exchange helium</v>
      </c>
      <c r="BY1209" s="32" t="str">
        <f t="shared" si="1490"/>
        <v>gas chromatographs (GC)-Adaptation - Exchange helium</v>
      </c>
      <c r="BZ1209" s="32">
        <f t="shared" si="1488"/>
        <v>0.19984610389610391</v>
      </c>
      <c r="CA1209" s="32">
        <f t="shared" si="1489"/>
        <v>0</v>
      </c>
    </row>
    <row r="1210" spans="69:79" x14ac:dyDescent="0.25">
      <c r="BQ1210" s="32">
        <f t="shared" si="1470"/>
        <v>24</v>
      </c>
      <c r="BR1210" s="32">
        <f t="shared" si="1471"/>
        <v>34</v>
      </c>
      <c r="BS1210" s="32" t="str">
        <f t="shared" ca="1" si="1472"/>
        <v>RO</v>
      </c>
      <c r="BT1210" s="32" t="str">
        <f t="shared" ref="BT1210:BY1210" si="1491">BT1159</f>
        <v>from 10 to 20%</v>
      </c>
      <c r="BU1210" s="32" t="str">
        <f t="shared" si="1491"/>
        <v>DSO</v>
      </c>
      <c r="BV1210" s="32" t="str">
        <f t="shared" si="1491"/>
        <v>End-use</v>
      </c>
      <c r="BW1210" s="32" t="str">
        <f t="shared" si="1491"/>
        <v>CHP for power generation</v>
      </c>
      <c r="BX1210" s="32" t="str">
        <f t="shared" si="1491"/>
        <v>Membrane for deblending - Investment</v>
      </c>
      <c r="BY1210" s="32" t="str">
        <f t="shared" si="1491"/>
        <v>CHP for power generation-Membrane for deblending - Investment</v>
      </c>
      <c r="BZ1210" s="32">
        <f t="shared" si="1488"/>
        <v>1.904600613773944</v>
      </c>
      <c r="CA1210" s="32">
        <f t="shared" si="1489"/>
        <v>4.7664011721524133</v>
      </c>
    </row>
    <row r="1211" spans="69:79" x14ac:dyDescent="0.25">
      <c r="BQ1211" s="32">
        <f t="shared" si="1470"/>
        <v>24</v>
      </c>
      <c r="BR1211" s="32">
        <f t="shared" si="1471"/>
        <v>35</v>
      </c>
      <c r="BS1211" s="32" t="str">
        <f t="shared" ca="1" si="1472"/>
        <v>RO</v>
      </c>
      <c r="BT1211" s="32" t="str">
        <f t="shared" ref="BT1211:BY1211" si="1492">BT1160</f>
        <v>from 10 to 20%</v>
      </c>
      <c r="BU1211" s="32" t="str">
        <f t="shared" si="1492"/>
        <v>DSO</v>
      </c>
      <c r="BV1211" s="32" t="str">
        <f t="shared" si="1492"/>
        <v>End-use</v>
      </c>
      <c r="BW1211" s="32" t="str">
        <f t="shared" si="1492"/>
        <v>CHP for power generation</v>
      </c>
      <c r="BX1211" s="32" t="str">
        <f t="shared" si="1492"/>
        <v>Membrane for deblending - electr. demand</v>
      </c>
      <c r="BY1211" s="32" t="str">
        <f t="shared" si="1492"/>
        <v>CHP for power generation-Membrane for deblending - electr. demand</v>
      </c>
      <c r="BZ1211" s="32">
        <f t="shared" si="1488"/>
        <v>5.8341694708970557</v>
      </c>
      <c r="CA1211" s="32">
        <f t="shared" si="1489"/>
        <v>5.7026907671000275</v>
      </c>
    </row>
    <row r="1212" spans="69:79" x14ac:dyDescent="0.25">
      <c r="BQ1212" s="32">
        <f t="shared" si="1470"/>
        <v>24</v>
      </c>
      <c r="BR1212" s="32">
        <f t="shared" si="1471"/>
        <v>36</v>
      </c>
      <c r="BS1212" s="32" t="str">
        <f t="shared" ca="1" si="1472"/>
        <v>RO</v>
      </c>
      <c r="BT1212" s="32" t="str">
        <f t="shared" ref="BT1212:BY1212" si="1493">BT1161</f>
        <v>from 10 to 20%</v>
      </c>
      <c r="BU1212" s="32" t="str">
        <f t="shared" si="1493"/>
        <v>DSO</v>
      </c>
      <c r="BV1212" s="32" t="str">
        <f t="shared" si="1493"/>
        <v>End-use</v>
      </c>
      <c r="BW1212" s="32" t="str">
        <f t="shared" si="1493"/>
        <v>CHP for power generation</v>
      </c>
      <c r="BX1212" s="32" t="str">
        <f t="shared" si="1493"/>
        <v>Membrane for deblending - H2. use</v>
      </c>
      <c r="BY1212" s="32" t="str">
        <f t="shared" si="1493"/>
        <v>CHP for power generation-Membrane for deblending - H2. use</v>
      </c>
      <c r="BZ1212" s="32">
        <f t="shared" si="1488"/>
        <v>5.8341694708970557</v>
      </c>
      <c r="CA1212" s="32">
        <f t="shared" si="1489"/>
        <v>12.83802573058032</v>
      </c>
    </row>
    <row r="1213" spans="69:79" x14ac:dyDescent="0.25">
      <c r="BQ1213" s="32">
        <f t="shared" si="1470"/>
        <v>24</v>
      </c>
      <c r="BR1213" s="32">
        <f t="shared" si="1471"/>
        <v>37</v>
      </c>
      <c r="BS1213" s="32" t="str">
        <f t="shared" ca="1" si="1472"/>
        <v>RO</v>
      </c>
      <c r="BT1213" s="32" t="str">
        <f t="shared" ref="BT1213:BY1213" si="1494">BT1162</f>
        <v>from 10 to 20%</v>
      </c>
      <c r="BU1213" s="32" t="str">
        <f t="shared" si="1494"/>
        <v>TSO</v>
      </c>
      <c r="BV1213" s="32" t="str">
        <f t="shared" si="1494"/>
        <v>Storage</v>
      </c>
      <c r="BW1213" s="32" t="str">
        <f t="shared" si="1494"/>
        <v>Gas pressure regulator storage withdrawal</v>
      </c>
      <c r="BX1213" s="32" t="str">
        <f t="shared" si="1494"/>
        <v xml:space="preserve">  +5% less energy required</v>
      </c>
      <c r="BY1213" s="32" t="str">
        <f t="shared" si="1494"/>
        <v>Gas pressure regulator storage withdrawal-  +5% less energy required</v>
      </c>
      <c r="BZ1213" s="32">
        <f t="shared" si="1488"/>
        <v>1.2813007756455397E-3</v>
      </c>
      <c r="CA1213" s="32">
        <f t="shared" si="1489"/>
        <v>-3.5908310002983397E-2</v>
      </c>
    </row>
    <row r="1214" spans="69:79" x14ac:dyDescent="0.25">
      <c r="BQ1214" s="32">
        <f t="shared" si="1470"/>
        <v>24</v>
      </c>
      <c r="BR1214" s="32">
        <f t="shared" si="1471"/>
        <v>38</v>
      </c>
      <c r="BS1214" s="32" t="str">
        <f t="shared" ca="1" si="1472"/>
        <v>RO</v>
      </c>
      <c r="BT1214" s="32" t="str">
        <f t="shared" ref="BT1214:BY1214" si="1495">BT1163</f>
        <v>from 10 to 20%</v>
      </c>
      <c r="BU1214" s="32" t="str">
        <f t="shared" si="1495"/>
        <v>TSO</v>
      </c>
      <c r="BV1214" s="32" t="str">
        <f t="shared" si="1495"/>
        <v>Storage</v>
      </c>
      <c r="BW1214" s="32" t="str">
        <f t="shared" si="1495"/>
        <v>H2 losses by drying</v>
      </c>
      <c r="BX1214" s="32" t="str">
        <f t="shared" si="1495"/>
        <v xml:space="preserve">  5% of H2</v>
      </c>
      <c r="BY1214" s="32" t="str">
        <f t="shared" si="1495"/>
        <v>H2 losses by drying-  5% of H2</v>
      </c>
      <c r="BZ1214" s="32">
        <f t="shared" si="1488"/>
        <v>6.5212986910994752E-2</v>
      </c>
      <c r="CA1214" s="32">
        <f t="shared" si="1489"/>
        <v>3.2606493455497376</v>
      </c>
    </row>
    <row r="1215" spans="69:79" x14ac:dyDescent="0.25">
      <c r="BQ1215" s="32">
        <f t="shared" si="1470"/>
        <v>24</v>
      </c>
      <c r="BR1215" s="32">
        <f t="shared" si="1471"/>
        <v>39</v>
      </c>
      <c r="BS1215" s="32" t="str">
        <f t="shared" ca="1" si="1472"/>
        <v>RO</v>
      </c>
      <c r="BT1215" s="32" t="str">
        <f t="shared" ref="BT1215:BY1215" si="1496">BT1164</f>
        <v>from 10 to 20%</v>
      </c>
      <c r="BU1215" s="32" t="str">
        <f t="shared" si="1496"/>
        <v>TSO</v>
      </c>
      <c r="BV1215" s="32" t="str">
        <f t="shared" si="1496"/>
        <v>Transmission</v>
      </c>
      <c r="BW1215" s="32" t="str">
        <f t="shared" si="1496"/>
        <v>Gas pressure regulator &gt;40 to 16bar</v>
      </c>
      <c r="BX1215" s="32" t="str">
        <f t="shared" si="1496"/>
        <v xml:space="preserve"> +5% less energy required</v>
      </c>
      <c r="BY1215" s="32" t="str">
        <f t="shared" si="1496"/>
        <v>Gas pressure regulator &gt;40 to 16bar- +5% less energy required</v>
      </c>
      <c r="BZ1215" s="32">
        <f t="shared" si="1488"/>
        <v>4.9977428195541887E-3</v>
      </c>
      <c r="CA1215" s="32">
        <f t="shared" si="1489"/>
        <v>-0.14006117992812503</v>
      </c>
    </row>
    <row r="1216" spans="69:79" x14ac:dyDescent="0.25">
      <c r="BQ1216" s="32">
        <f t="shared" si="1470"/>
        <v>24</v>
      </c>
      <c r="BR1216" s="32">
        <f t="shared" si="1471"/>
        <v>40</v>
      </c>
      <c r="BS1216" s="32" t="str">
        <f t="shared" ca="1" si="1472"/>
        <v>RO</v>
      </c>
      <c r="BT1216" s="32" t="str">
        <f t="shared" ref="BT1216:BY1216" si="1497">BT1165</f>
        <v>from 10 to 20%</v>
      </c>
      <c r="BU1216" s="32" t="str">
        <f t="shared" si="1497"/>
        <v>DSO</v>
      </c>
      <c r="BV1216" s="32" t="str">
        <f t="shared" si="1497"/>
        <v>Distribution</v>
      </c>
      <c r="BW1216" s="32" t="str">
        <f t="shared" si="1497"/>
        <v>Gas pressure regulator</v>
      </c>
      <c r="BX1216" s="32" t="str">
        <f t="shared" si="1497"/>
        <v>Exchange Gas pressure regulator - Investment</v>
      </c>
      <c r="BY1216" s="32" t="str">
        <f t="shared" si="1497"/>
        <v>Gas pressure regulator-Exchange Gas pressure regulator - Investment</v>
      </c>
      <c r="BZ1216" s="32">
        <f t="shared" si="1488"/>
        <v>3.2549065618898867</v>
      </c>
      <c r="CA1216" s="32">
        <f t="shared" si="1489"/>
        <v>9.130745113204549</v>
      </c>
    </row>
    <row r="1217" spans="69:79" x14ac:dyDescent="0.25">
      <c r="BQ1217" s="32">
        <f t="shared" si="1470"/>
        <v>24</v>
      </c>
      <c r="BR1217" s="32">
        <f t="shared" si="1471"/>
        <v>41</v>
      </c>
      <c r="BS1217" s="32" t="str">
        <f t="shared" ca="1" si="1472"/>
        <v>RO</v>
      </c>
      <c r="BT1217" s="32" t="str">
        <f t="shared" ref="BT1217:BY1217" si="1498">BT1166</f>
        <v>from 10 to 20%</v>
      </c>
      <c r="BU1217" s="32" t="str">
        <f t="shared" si="1498"/>
        <v>DSO</v>
      </c>
      <c r="BV1217" s="32" t="str">
        <f t="shared" si="1498"/>
        <v>Distribution</v>
      </c>
      <c r="BW1217" s="32" t="str">
        <f t="shared" si="1498"/>
        <v>gas chromatographs (GC)</v>
      </c>
      <c r="BX1217" s="32" t="str">
        <f t="shared" si="1498"/>
        <v>Additional PCS Analysers for calorific value reconstruction system</v>
      </c>
      <c r="BY1217" s="32" t="str">
        <f t="shared" si="1498"/>
        <v>gas chromatographs (GC)-Additional PCS Analysers for calorific value reconstruction system</v>
      </c>
      <c r="BZ1217" s="32">
        <f t="shared" si="1488"/>
        <v>0.66299609527528303</v>
      </c>
      <c r="CA1217" s="32">
        <f t="shared" si="1489"/>
        <v>10.470334513619333</v>
      </c>
    </row>
    <row r="1218" spans="69:79" x14ac:dyDescent="0.25">
      <c r="BQ1218" s="32">
        <f t="shared" si="1470"/>
        <v>24</v>
      </c>
      <c r="BR1218" s="32">
        <f t="shared" si="1471"/>
        <v>42</v>
      </c>
      <c r="BS1218" s="32" t="str">
        <f t="shared" ca="1" si="1472"/>
        <v>RO</v>
      </c>
      <c r="BT1218" s="32" t="str">
        <f t="shared" ref="BT1218:BY1218" si="1499">BT1167</f>
        <v>from 10 to 20%</v>
      </c>
      <c r="BU1218" s="32" t="str">
        <f t="shared" si="1499"/>
        <v>DSO</v>
      </c>
      <c r="BV1218" s="32" t="str">
        <f t="shared" si="1499"/>
        <v>Distribution</v>
      </c>
      <c r="BW1218" s="32" t="str">
        <f t="shared" si="1499"/>
        <v>Chemical industry (material use), glass</v>
      </c>
      <c r="BX1218" s="32" t="str">
        <f t="shared" si="1499"/>
        <v>Membrane for deblending - Investment</v>
      </c>
      <c r="BY1218" s="32" t="str">
        <f t="shared" si="1499"/>
        <v>Chemical industry (material use), glass-Membrane for deblending - Investment</v>
      </c>
      <c r="BZ1218" s="32">
        <f t="shared" si="1488"/>
        <v>0.86415030661409831</v>
      </c>
      <c r="CA1218" s="32">
        <f t="shared" si="1489"/>
        <v>0.82467135859619523</v>
      </c>
    </row>
    <row r="1219" spans="69:79" x14ac:dyDescent="0.25">
      <c r="BQ1219" s="32">
        <f t="shared" si="1470"/>
        <v>24</v>
      </c>
      <c r="BR1219" s="32">
        <f t="shared" si="1471"/>
        <v>43</v>
      </c>
      <c r="BS1219" s="32" t="str">
        <f t="shared" ca="1" si="1472"/>
        <v>RO</v>
      </c>
      <c r="BT1219" s="32" t="str">
        <f t="shared" ref="BT1219:BY1219" si="1500">BT1168</f>
        <v>from 10 to 20%</v>
      </c>
      <c r="BU1219" s="32" t="str">
        <f t="shared" si="1500"/>
        <v>DSO</v>
      </c>
      <c r="BV1219" s="32" t="str">
        <f t="shared" si="1500"/>
        <v>Distribution</v>
      </c>
      <c r="BW1219" s="32" t="str">
        <f t="shared" si="1500"/>
        <v>Chemical industry (material use), glass</v>
      </c>
      <c r="BX1219" s="32" t="str">
        <f t="shared" si="1500"/>
        <v>Membrane for deblending - H2. use</v>
      </c>
      <c r="BY1219" s="32" t="str">
        <f t="shared" si="1500"/>
        <v>Chemical industry (material use), glass-Membrane for deblending - H2. use</v>
      </c>
      <c r="BZ1219" s="32">
        <f t="shared" si="1488"/>
        <v>15.139913371879</v>
      </c>
      <c r="CA1219" s="32">
        <f t="shared" si="1489"/>
        <v>16.657606399377876</v>
      </c>
    </row>
    <row r="1220" spans="69:79" x14ac:dyDescent="0.25">
      <c r="BQ1220" s="32">
        <f t="shared" si="1470"/>
        <v>24</v>
      </c>
      <c r="BR1220" s="32">
        <f t="shared" si="1471"/>
        <v>44</v>
      </c>
      <c r="BS1220" s="32" t="str">
        <f t="shared" ca="1" si="1472"/>
        <v>RO</v>
      </c>
      <c r="BT1220" s="32" t="str">
        <f t="shared" ref="BT1220:BY1220" si="1501">BT1169</f>
        <v>from 10 to 20%</v>
      </c>
      <c r="BU1220" s="32" t="str">
        <f t="shared" si="1501"/>
        <v>DSO</v>
      </c>
      <c r="BV1220" s="32" t="str">
        <f t="shared" si="1501"/>
        <v>Distribution</v>
      </c>
      <c r="BW1220" s="32" t="str">
        <f t="shared" si="1501"/>
        <v xml:space="preserve">Gas turbine for power generation (old stock) </v>
      </c>
      <c r="BX1220" s="32" t="str">
        <f t="shared" si="1501"/>
        <v>Membrane for deblending - Investment</v>
      </c>
      <c r="BY1220" s="32" t="str">
        <f t="shared" si="1501"/>
        <v>Gas turbine for power generation (old stock) -Membrane for deblending - Investment</v>
      </c>
      <c r="BZ1220" s="32">
        <f t="shared" si="1488"/>
        <v>3.2567494862198503</v>
      </c>
      <c r="CA1220" s="32">
        <f t="shared" si="1489"/>
        <v>3.1079639766971154</v>
      </c>
    </row>
    <row r="1221" spans="69:79" x14ac:dyDescent="0.25">
      <c r="BQ1221" s="32">
        <f t="shared" si="1470"/>
        <v>24</v>
      </c>
      <c r="BR1221" s="32">
        <f t="shared" si="1471"/>
        <v>45</v>
      </c>
      <c r="BS1221" s="32" t="str">
        <f t="shared" ca="1" si="1472"/>
        <v>RO</v>
      </c>
      <c r="BT1221" s="32" t="str">
        <f t="shared" ref="BT1221:BY1221" si="1502">BT1170</f>
        <v>from 10 to 20%</v>
      </c>
      <c r="BU1221" s="32" t="str">
        <f t="shared" si="1502"/>
        <v>DSO</v>
      </c>
      <c r="BV1221" s="32" t="str">
        <f t="shared" si="1502"/>
        <v>Distribution</v>
      </c>
      <c r="BW1221" s="32" t="str">
        <f t="shared" si="1502"/>
        <v xml:space="preserve">Gas turbine for power generation (old stock) </v>
      </c>
      <c r="BX1221" s="32" t="str">
        <f t="shared" si="1502"/>
        <v>Membrane for deblending - H2. use</v>
      </c>
      <c r="BY1221" s="32" t="str">
        <f t="shared" si="1502"/>
        <v>Gas turbine for power generation (old stock) -Membrane for deblending - H2. use</v>
      </c>
      <c r="BZ1221" s="32">
        <f t="shared" si="1488"/>
        <v>10.01100053715551</v>
      </c>
      <c r="CA1221" s="32">
        <f t="shared" si="1489"/>
        <v>11.01454826826401</v>
      </c>
    </row>
    <row r="1222" spans="69:79" x14ac:dyDescent="0.25">
      <c r="BQ1222" s="32">
        <f t="shared" si="1470"/>
        <v>24</v>
      </c>
      <c r="BR1222" s="32">
        <f t="shared" si="1471"/>
        <v>46</v>
      </c>
      <c r="BS1222" s="32" t="str">
        <f t="shared" ca="1" si="1472"/>
        <v>RO</v>
      </c>
      <c r="BT1222" s="32" t="str">
        <f t="shared" ref="BT1222:BY1222" si="1503">BT1171</f>
        <v>from 10 to 20%</v>
      </c>
      <c r="BU1222" s="32" t="str">
        <f t="shared" si="1503"/>
        <v>DSO</v>
      </c>
      <c r="BV1222" s="32" t="str">
        <f t="shared" si="1503"/>
        <v>Distribution</v>
      </c>
      <c r="BW1222" s="32" t="str">
        <f t="shared" si="1503"/>
        <v>Gas turbine for grid and storage</v>
      </c>
      <c r="BX1222" s="32" t="str">
        <f t="shared" si="1503"/>
        <v>Membrane for deblending - Investment</v>
      </c>
      <c r="BY1222" s="32" t="str">
        <f t="shared" si="1503"/>
        <v>Gas turbine for grid and storage-Membrane for deblending - Investment</v>
      </c>
      <c r="BZ1222" s="32">
        <f t="shared" si="1488"/>
        <v>0.78880687735808119</v>
      </c>
      <c r="CA1222" s="32">
        <f t="shared" si="1489"/>
        <v>2.0481978086901766</v>
      </c>
    </row>
    <row r="1223" spans="69:79" x14ac:dyDescent="0.25">
      <c r="BQ1223" s="32">
        <f t="shared" si="1470"/>
        <v>24</v>
      </c>
      <c r="BR1223" s="32">
        <f t="shared" si="1471"/>
        <v>47</v>
      </c>
      <c r="BS1223" s="32" t="str">
        <f t="shared" ca="1" si="1472"/>
        <v>RO</v>
      </c>
      <c r="BT1223" s="32" t="str">
        <f t="shared" ref="BT1223:BY1223" si="1504">BT1172</f>
        <v>from 10 to 20%</v>
      </c>
      <c r="BU1223" s="32" t="str">
        <f t="shared" si="1504"/>
        <v>DSO</v>
      </c>
      <c r="BV1223" s="32" t="str">
        <f t="shared" si="1504"/>
        <v>Distribution</v>
      </c>
      <c r="BW1223" s="32" t="str">
        <f t="shared" si="1504"/>
        <v>Gas turbine for grid and storage</v>
      </c>
      <c r="BX1223" s="32" t="str">
        <f t="shared" si="1504"/>
        <v>Membrane for deblending - H2. use</v>
      </c>
      <c r="BY1223" s="32" t="str">
        <f t="shared" si="1504"/>
        <v>Gas turbine for grid and storage-Membrane for deblending - H2. use</v>
      </c>
      <c r="BZ1223" s="32">
        <f t="shared" si="1488"/>
        <v>0.54983939461781162</v>
      </c>
      <c r="CA1223" s="32">
        <f t="shared" si="1489"/>
        <v>0.60495776913940158</v>
      </c>
    </row>
    <row r="1224" spans="69:79" x14ac:dyDescent="0.25">
      <c r="BQ1224" s="32">
        <f t="shared" si="1470"/>
        <v>24</v>
      </c>
      <c r="BR1224" s="32">
        <f t="shared" si="1471"/>
        <v>48</v>
      </c>
      <c r="BS1224" s="32" t="str">
        <f t="shared" ca="1" si="1472"/>
        <v>RO</v>
      </c>
      <c r="BT1224" s="32" t="str">
        <f t="shared" ref="BT1224:BY1224" si="1505">BT1173</f>
        <v>from 10 to 20%</v>
      </c>
      <c r="BU1224" s="32" t="str">
        <f t="shared" si="1505"/>
        <v>DSO</v>
      </c>
      <c r="BV1224" s="32" t="str">
        <f t="shared" si="1505"/>
        <v>Distribution</v>
      </c>
      <c r="BW1224" s="32" t="str">
        <f t="shared" si="1505"/>
        <v>industrial high temperature application (&gt;500°C without glass)</v>
      </c>
      <c r="BX1224" s="32" t="str">
        <f t="shared" si="1505"/>
        <v xml:space="preserve">Calorific value adjustment - LPG demand </v>
      </c>
      <c r="BY1224" s="32" t="str">
        <f t="shared" si="1505"/>
        <v xml:space="preserve">industrial high temperature application (&gt;500°C without glass)-Calorific value adjustment - LPG demand </v>
      </c>
      <c r="BZ1224" s="32">
        <f t="shared" si="1488"/>
        <v>17.775898627681741</v>
      </c>
      <c r="CA1224" s="32">
        <f t="shared" si="1489"/>
        <v>93.691338091794265</v>
      </c>
    </row>
    <row r="1225" spans="69:79" x14ac:dyDescent="0.25">
      <c r="BQ1225" s="32">
        <f t="shared" si="1470"/>
        <v>24</v>
      </c>
      <c r="BR1225" s="32">
        <f t="shared" si="1471"/>
        <v>49</v>
      </c>
      <c r="BS1225" s="32" t="str">
        <f t="shared" ca="1" si="1472"/>
        <v>RO</v>
      </c>
      <c r="BT1225" s="32" t="str">
        <f t="shared" ref="BT1225:BY1225" si="1506">BT1174</f>
        <v>&gt;20%</v>
      </c>
      <c r="BU1225" s="32" t="str">
        <f t="shared" si="1506"/>
        <v>DSO</v>
      </c>
      <c r="BV1225" s="32" t="str">
        <f t="shared" si="1506"/>
        <v>End-use</v>
      </c>
      <c r="BW1225" s="32" t="str">
        <f t="shared" si="1506"/>
        <v>boilers</v>
      </c>
      <c r="BX1225" s="32" t="str">
        <f t="shared" si="1506"/>
        <v>new heating boilers - Investment</v>
      </c>
      <c r="BY1225" s="32" t="str">
        <f t="shared" si="1506"/>
        <v>boilers-new heating boilers - Investment</v>
      </c>
      <c r="BZ1225" s="32">
        <f t="shared" si="1488"/>
        <v>1305.3249015609315</v>
      </c>
      <c r="CA1225" s="32">
        <f t="shared" si="1489"/>
        <v>1348.037869794548</v>
      </c>
    </row>
    <row r="1226" spans="69:79" x14ac:dyDescent="0.25">
      <c r="BQ1226" s="32">
        <f t="shared" si="1470"/>
        <v>24</v>
      </c>
      <c r="BR1226" s="32">
        <f t="shared" si="1471"/>
        <v>50</v>
      </c>
      <c r="BS1226" s="32" t="str">
        <f t="shared" ca="1" si="1472"/>
        <v>RO</v>
      </c>
      <c r="BT1226" s="32" t="str">
        <f t="shared" ref="BT1226:BY1226" si="1507">BT1175</f>
        <v>&gt;20%</v>
      </c>
      <c r="BU1226" s="32" t="str">
        <f t="shared" si="1507"/>
        <v>DSO</v>
      </c>
      <c r="BV1226" s="32" t="str">
        <f t="shared" si="1507"/>
        <v>…</v>
      </c>
      <c r="BW1226" s="32" t="str">
        <f t="shared" si="1507"/>
        <v>…</v>
      </c>
      <c r="BX1226" s="32" t="str">
        <f t="shared" si="1507"/>
        <v>new heating boilers - Investment</v>
      </c>
      <c r="BY1226" s="32" t="str">
        <f t="shared" si="1507"/>
        <v>…-new heating boilers - Investment</v>
      </c>
      <c r="BZ1226" s="32">
        <f t="shared" si="1488"/>
        <v>0</v>
      </c>
      <c r="CA1226" s="32">
        <f t="shared" si="1489"/>
        <v>0</v>
      </c>
    </row>
    <row r="1227" spans="69:79" x14ac:dyDescent="0.25">
      <c r="BQ1227" s="32">
        <f t="shared" si="1470"/>
        <v>24</v>
      </c>
      <c r="BR1227" s="32">
        <f t="shared" si="1471"/>
        <v>51</v>
      </c>
      <c r="BS1227" s="32" t="str">
        <f t="shared" ca="1" si="1472"/>
        <v>RO</v>
      </c>
      <c r="BT1227" s="32" t="str">
        <f t="shared" ref="BT1227:BY1227" si="1508">BT1176</f>
        <v>&gt;20%</v>
      </c>
      <c r="BU1227" s="32" t="str">
        <f t="shared" si="1508"/>
        <v>DSO</v>
      </c>
      <c r="BV1227" s="32" t="str">
        <f t="shared" si="1508"/>
        <v>…</v>
      </c>
      <c r="BW1227" s="32" t="str">
        <f t="shared" si="1508"/>
        <v>…</v>
      </c>
      <c r="BX1227" s="32" t="str">
        <f t="shared" si="1508"/>
        <v>new heating boilers - Investment</v>
      </c>
      <c r="BY1227" s="32" t="str">
        <f t="shared" si="1508"/>
        <v>…-new heating boilers - Investment</v>
      </c>
      <c r="BZ1227" s="32">
        <f t="shared" si="1488"/>
        <v>0</v>
      </c>
      <c r="CA1227" s="32">
        <f t="shared" si="1489"/>
        <v>0</v>
      </c>
    </row>
    <row r="1228" spans="69:79" x14ac:dyDescent="0.25">
      <c r="BQ1228" s="32">
        <f t="shared" si="1470"/>
        <v>25</v>
      </c>
      <c r="BR1228" s="32">
        <f t="shared" si="1471"/>
        <v>1</v>
      </c>
      <c r="BS1228" s="32" t="str">
        <f t="shared" ca="1" si="1472"/>
        <v>SE</v>
      </c>
      <c r="BT1228" s="32" t="str">
        <f t="shared" ref="BT1228:BY1228" si="1509">BT1177</f>
        <v>&lt;5%</v>
      </c>
      <c r="BU1228" s="32" t="str">
        <f t="shared" si="1509"/>
        <v>TSO</v>
      </c>
      <c r="BV1228" s="32" t="str">
        <f t="shared" si="1509"/>
        <v>Storage</v>
      </c>
      <c r="BW1228" s="32" t="str">
        <f t="shared" si="1509"/>
        <v>Porous storage</v>
      </c>
      <c r="BX1228" s="32" t="str">
        <f t="shared" si="1509"/>
        <v>Desulfurization and Drying - Investment</v>
      </c>
      <c r="BY1228" s="32" t="str">
        <f t="shared" si="1509"/>
        <v>Porous storage-Desulfurization and Drying - Investment</v>
      </c>
      <c r="BZ1228" s="32">
        <f t="shared" si="1488"/>
        <v>0</v>
      </c>
      <c r="CA1228" s="32">
        <f t="shared" si="1489"/>
        <v>0</v>
      </c>
    </row>
    <row r="1229" spans="69:79" x14ac:dyDescent="0.25">
      <c r="BQ1229" s="32">
        <f t="shared" si="1470"/>
        <v>25</v>
      </c>
      <c r="BR1229" s="32">
        <f t="shared" si="1471"/>
        <v>2</v>
      </c>
      <c r="BS1229" s="32" t="str">
        <f t="shared" ca="1" si="1472"/>
        <v>SE</v>
      </c>
      <c r="BT1229" s="32" t="str">
        <f t="shared" ref="BT1229:BY1229" si="1510">BT1178</f>
        <v>&lt;5%</v>
      </c>
      <c r="BU1229" s="32" t="str">
        <f t="shared" si="1510"/>
        <v>TSO</v>
      </c>
      <c r="BV1229" s="32" t="str">
        <f t="shared" si="1510"/>
        <v>Industrie</v>
      </c>
      <c r="BW1229" s="32" t="str">
        <f t="shared" si="1510"/>
        <v>50% Chemical industry (material use), glass</v>
      </c>
      <c r="BX1229" s="32" t="str">
        <f t="shared" si="1510"/>
        <v>Membrane for deblending - Investment</v>
      </c>
      <c r="BY1229" s="32" t="str">
        <f t="shared" si="1510"/>
        <v>50% Chemical industry (material use), glass-Membrane for deblending - Investment</v>
      </c>
      <c r="BZ1229" s="32">
        <f t="shared" si="1488"/>
        <v>9.2865926906244317E-2</v>
      </c>
      <c r="CA1229" s="32">
        <f t="shared" si="1489"/>
        <v>8.5326716440600262E-2</v>
      </c>
    </row>
    <row r="1230" spans="69:79" x14ac:dyDescent="0.25">
      <c r="BQ1230" s="32">
        <f t="shared" si="1470"/>
        <v>25</v>
      </c>
      <c r="BR1230" s="32">
        <f t="shared" si="1471"/>
        <v>3</v>
      </c>
      <c r="BS1230" s="32" t="str">
        <f t="shared" ca="1" si="1472"/>
        <v>SE</v>
      </c>
      <c r="BT1230" s="32" t="str">
        <f t="shared" ref="BT1230:BY1230" si="1511">BT1179</f>
        <v>&lt;5%</v>
      </c>
      <c r="BU1230" s="32" t="str">
        <f t="shared" si="1511"/>
        <v>TSO</v>
      </c>
      <c r="BV1230" s="32" t="str">
        <f t="shared" si="1511"/>
        <v>Industrie</v>
      </c>
      <c r="BW1230" s="32" t="str">
        <f t="shared" si="1511"/>
        <v>50% Chemical industry (material use), glass</v>
      </c>
      <c r="BX1230" s="32" t="str">
        <f t="shared" si="1511"/>
        <v>Membrane for deblending - electr. demand</v>
      </c>
      <c r="BY1230" s="32" t="str">
        <f t="shared" si="1511"/>
        <v>50% Chemical industry (material use), glass-Membrane for deblending - electr. demand</v>
      </c>
      <c r="BZ1230" s="32">
        <f t="shared" si="1488"/>
        <v>0.81350551969870022</v>
      </c>
      <c r="CA1230" s="32">
        <f t="shared" si="1489"/>
        <v>0.79517237874431734</v>
      </c>
    </row>
    <row r="1231" spans="69:79" x14ac:dyDescent="0.25">
      <c r="BQ1231" s="32">
        <f t="shared" si="1470"/>
        <v>25</v>
      </c>
      <c r="BR1231" s="32">
        <f t="shared" si="1471"/>
        <v>4</v>
      </c>
      <c r="BS1231" s="32" t="str">
        <f t="shared" ca="1" si="1472"/>
        <v>SE</v>
      </c>
      <c r="BT1231" s="32" t="str">
        <f t="shared" ref="BT1231:BY1231" si="1512">BT1180</f>
        <v>&lt;5%</v>
      </c>
      <c r="BU1231" s="32" t="str">
        <f t="shared" si="1512"/>
        <v>TSO</v>
      </c>
      <c r="BV1231" s="32" t="str">
        <f t="shared" si="1512"/>
        <v>Industrie</v>
      </c>
      <c r="BW1231" s="32" t="str">
        <f t="shared" si="1512"/>
        <v>50% Chemical industry (material use), glass</v>
      </c>
      <c r="BX1231" s="32" t="str">
        <f t="shared" si="1512"/>
        <v>Membrane for deblending - H2. use</v>
      </c>
      <c r="BY1231" s="32" t="str">
        <f t="shared" si="1512"/>
        <v>50% Chemical industry (material use), glass-Membrane for deblending - H2. use</v>
      </c>
      <c r="BZ1231" s="32">
        <f t="shared" si="1488"/>
        <v>0.81350551969870022</v>
      </c>
      <c r="CA1231" s="32">
        <f t="shared" si="1489"/>
        <v>0.44752748638681555</v>
      </c>
    </row>
    <row r="1232" spans="69:79" x14ac:dyDescent="0.25">
      <c r="BQ1232" s="32">
        <f t="shared" si="1470"/>
        <v>25</v>
      </c>
      <c r="BR1232" s="32">
        <f t="shared" si="1471"/>
        <v>5</v>
      </c>
      <c r="BS1232" s="32" t="str">
        <f t="shared" ca="1" si="1472"/>
        <v>SE</v>
      </c>
      <c r="BT1232" s="32" t="str">
        <f t="shared" ref="BT1232:BY1232" si="1513">BT1181</f>
        <v>&lt;5%</v>
      </c>
      <c r="BU1232" s="32" t="str">
        <f t="shared" si="1513"/>
        <v>DSO</v>
      </c>
      <c r="BV1232" s="32" t="str">
        <f t="shared" si="1513"/>
        <v>Industrie</v>
      </c>
      <c r="BW1232" s="32" t="str">
        <f t="shared" si="1513"/>
        <v>50% Chemical industry (material use), glass</v>
      </c>
      <c r="BX1232" s="32" t="str">
        <f t="shared" si="1513"/>
        <v>Membrane for deblending - Investment</v>
      </c>
      <c r="BY1232" s="32" t="str">
        <f t="shared" si="1513"/>
        <v>50% Chemical industry (material use), glass-Membrane for deblending - Investment</v>
      </c>
      <c r="BZ1232" s="32">
        <f t="shared" si="1488"/>
        <v>9.2865926906244317E-2</v>
      </c>
      <c r="CA1232" s="32">
        <f t="shared" si="1489"/>
        <v>8.5326716440600262E-2</v>
      </c>
    </row>
    <row r="1233" spans="69:79" x14ac:dyDescent="0.25">
      <c r="BQ1233" s="32">
        <f t="shared" si="1470"/>
        <v>25</v>
      </c>
      <c r="BR1233" s="32">
        <f t="shared" si="1471"/>
        <v>6</v>
      </c>
      <c r="BS1233" s="32" t="str">
        <f t="shared" ca="1" si="1472"/>
        <v>SE</v>
      </c>
      <c r="BT1233" s="32" t="str">
        <f t="shared" ref="BT1233:BY1233" si="1514">BT1182</f>
        <v>&lt;5%</v>
      </c>
      <c r="BU1233" s="32" t="str">
        <f t="shared" si="1514"/>
        <v>DSO</v>
      </c>
      <c r="BV1233" s="32" t="str">
        <f t="shared" si="1514"/>
        <v>Industrie</v>
      </c>
      <c r="BW1233" s="32" t="str">
        <f t="shared" si="1514"/>
        <v>50% Chemical industry (material use), glass</v>
      </c>
      <c r="BX1233" s="32" t="str">
        <f t="shared" si="1514"/>
        <v>Membrane for deblending - electr. demand</v>
      </c>
      <c r="BY1233" s="32" t="str">
        <f t="shared" si="1514"/>
        <v>50% Chemical industry (material use), glass-Membrane for deblending - electr. demand</v>
      </c>
      <c r="BZ1233" s="32">
        <f t="shared" si="1488"/>
        <v>0.81350551969870022</v>
      </c>
      <c r="CA1233" s="32">
        <f t="shared" si="1489"/>
        <v>0.79517237874431734</v>
      </c>
    </row>
    <row r="1234" spans="69:79" x14ac:dyDescent="0.25">
      <c r="BQ1234" s="32">
        <f t="shared" si="1470"/>
        <v>25</v>
      </c>
      <c r="BR1234" s="32">
        <f t="shared" si="1471"/>
        <v>7</v>
      </c>
      <c r="BS1234" s="32" t="str">
        <f t="shared" ca="1" si="1472"/>
        <v>SE</v>
      </c>
      <c r="BT1234" s="32" t="str">
        <f t="shared" ref="BT1234:BY1234" si="1515">BT1183</f>
        <v>&lt;5%</v>
      </c>
      <c r="BU1234" s="32" t="str">
        <f t="shared" si="1515"/>
        <v>DSO</v>
      </c>
      <c r="BV1234" s="32" t="str">
        <f t="shared" si="1515"/>
        <v>Industrie</v>
      </c>
      <c r="BW1234" s="32" t="str">
        <f t="shared" si="1515"/>
        <v>50% Chemical industry (material use), glass</v>
      </c>
      <c r="BX1234" s="32" t="str">
        <f t="shared" si="1515"/>
        <v>Membrane for deblending - H2. use</v>
      </c>
      <c r="BY1234" s="32" t="str">
        <f t="shared" si="1515"/>
        <v>50% Chemical industry (material use), glass-Membrane for deblending - H2. use</v>
      </c>
      <c r="BZ1234" s="32">
        <f t="shared" si="1488"/>
        <v>0.81350551969870022</v>
      </c>
      <c r="CA1234" s="32">
        <f t="shared" si="1489"/>
        <v>0.44752748638681555</v>
      </c>
    </row>
    <row r="1235" spans="69:79" x14ac:dyDescent="0.25">
      <c r="BQ1235" s="32">
        <f t="shared" si="1470"/>
        <v>25</v>
      </c>
      <c r="BR1235" s="32">
        <f t="shared" si="1471"/>
        <v>8</v>
      </c>
      <c r="BS1235" s="32" t="str">
        <f t="shared" ca="1" si="1472"/>
        <v>SE</v>
      </c>
      <c r="BT1235" s="32" t="str">
        <f t="shared" ref="BT1235:BY1235" si="1516">BT1184</f>
        <v>from 5 to 10%</v>
      </c>
      <c r="BU1235" s="32" t="str">
        <f t="shared" si="1516"/>
        <v>TSO</v>
      </c>
      <c r="BV1235" s="32" t="str">
        <f t="shared" si="1516"/>
        <v>End-use</v>
      </c>
      <c r="BW1235" s="32" t="str">
        <f t="shared" si="1516"/>
        <v xml:space="preserve">Gas turbine for power generation (old stock) </v>
      </c>
      <c r="BX1235" s="32" t="str">
        <f t="shared" si="1516"/>
        <v>Membrane for deblending - Investment</v>
      </c>
      <c r="BY1235" s="32" t="str">
        <f t="shared" si="1516"/>
        <v>Gas turbine for power generation (old stock) -Membrane for deblending - Investment</v>
      </c>
      <c r="BZ1235" s="32">
        <f t="shared" si="1488"/>
        <v>1.5310852414772809</v>
      </c>
      <c r="CA1235" s="32">
        <f t="shared" si="1489"/>
        <v>2.3705146780324036</v>
      </c>
    </row>
    <row r="1236" spans="69:79" x14ac:dyDescent="0.25">
      <c r="BQ1236" s="32">
        <f t="shared" si="1470"/>
        <v>25</v>
      </c>
      <c r="BR1236" s="32">
        <f t="shared" si="1471"/>
        <v>9</v>
      </c>
      <c r="BS1236" s="32" t="str">
        <f t="shared" ca="1" si="1472"/>
        <v>SE</v>
      </c>
      <c r="BT1236" s="32" t="str">
        <f t="shared" ref="BT1236:BY1236" si="1517">BT1185</f>
        <v>from 5 to 10%</v>
      </c>
      <c r="BU1236" s="32" t="str">
        <f t="shared" si="1517"/>
        <v>TSO</v>
      </c>
      <c r="BV1236" s="32" t="str">
        <f t="shared" si="1517"/>
        <v>End-use</v>
      </c>
      <c r="BW1236" s="32" t="str">
        <f t="shared" si="1517"/>
        <v xml:space="preserve">Gas turbine for power generation (old stock) </v>
      </c>
      <c r="BX1236" s="32" t="str">
        <f t="shared" si="1517"/>
        <v>Membrane for deblending - electr. demand</v>
      </c>
      <c r="BY1236" s="32" t="str">
        <f t="shared" si="1517"/>
        <v>Gas turbine for power generation (old stock) -Membrane for deblending - electr. demand</v>
      </c>
      <c r="BZ1236" s="32">
        <f t="shared" si="1488"/>
        <v>0.2985596551960577</v>
      </c>
      <c r="CA1236" s="32">
        <f t="shared" si="1489"/>
        <v>0.29183132194021388</v>
      </c>
    </row>
    <row r="1237" spans="69:79" x14ac:dyDescent="0.25">
      <c r="BQ1237" s="32">
        <f t="shared" si="1470"/>
        <v>25</v>
      </c>
      <c r="BR1237" s="32">
        <f t="shared" si="1471"/>
        <v>10</v>
      </c>
      <c r="BS1237" s="32" t="str">
        <f t="shared" ca="1" si="1472"/>
        <v>SE</v>
      </c>
      <c r="BT1237" s="32" t="str">
        <f t="shared" ref="BT1237:BY1237" si="1518">BT1186</f>
        <v>from 5 to 10%</v>
      </c>
      <c r="BU1237" s="32" t="str">
        <f t="shared" si="1518"/>
        <v>TSO</v>
      </c>
      <c r="BV1237" s="32" t="str">
        <f t="shared" si="1518"/>
        <v>End-use</v>
      </c>
      <c r="BW1237" s="32" t="str">
        <f t="shared" si="1518"/>
        <v xml:space="preserve">Gas turbine for power generation (old stock) </v>
      </c>
      <c r="BX1237" s="32" t="str">
        <f t="shared" si="1518"/>
        <v>Membrane for deblending - H2. use</v>
      </c>
      <c r="BY1237" s="32" t="str">
        <f t="shared" si="1518"/>
        <v>Gas turbine for power generation (old stock) -Membrane for deblending - H2. use</v>
      </c>
      <c r="BZ1237" s="32">
        <f t="shared" si="1488"/>
        <v>0.2985596551960577</v>
      </c>
      <c r="CA1237" s="32">
        <f t="shared" si="1489"/>
        <v>0.32848861818637159</v>
      </c>
    </row>
    <row r="1238" spans="69:79" x14ac:dyDescent="0.25">
      <c r="BQ1238" s="32">
        <f t="shared" si="1470"/>
        <v>25</v>
      </c>
      <c r="BR1238" s="32">
        <f t="shared" si="1471"/>
        <v>11</v>
      </c>
      <c r="BS1238" s="32" t="str">
        <f t="shared" ca="1" si="1472"/>
        <v>SE</v>
      </c>
      <c r="BT1238" s="32" t="str">
        <f t="shared" ref="BT1238:BY1238" si="1519">BT1187</f>
        <v>from 5 to 10%</v>
      </c>
      <c r="BU1238" s="32" t="str">
        <f t="shared" si="1519"/>
        <v>TSO</v>
      </c>
      <c r="BV1238" s="32" t="str">
        <f t="shared" si="1519"/>
        <v>Transmission</v>
      </c>
      <c r="BW1238" s="32" t="str">
        <f t="shared" si="1519"/>
        <v>Gas turbine for gas grid  - inkl. transit</v>
      </c>
      <c r="BX1238" s="32" t="str">
        <f t="shared" si="1519"/>
        <v>Membrane for deblending - Investment</v>
      </c>
      <c r="BY1238" s="32" t="str">
        <f t="shared" si="1519"/>
        <v>Gas turbine for gas grid  - inkl. transit-Membrane for deblending - Investment</v>
      </c>
      <c r="BZ1238" s="32">
        <f t="shared" si="1488"/>
        <v>6.0930116573907067E-2</v>
      </c>
      <c r="CA1238" s="32">
        <f t="shared" si="1489"/>
        <v>0.23134886902173848</v>
      </c>
    </row>
    <row r="1239" spans="69:79" x14ac:dyDescent="0.25">
      <c r="BQ1239" s="32">
        <f t="shared" si="1470"/>
        <v>25</v>
      </c>
      <c r="BR1239" s="32">
        <f t="shared" si="1471"/>
        <v>12</v>
      </c>
      <c r="BS1239" s="32" t="str">
        <f t="shared" ca="1" si="1472"/>
        <v>SE</v>
      </c>
      <c r="BT1239" s="32" t="str">
        <f t="shared" ref="BT1239:BY1239" si="1520">BT1188</f>
        <v>from 5 to 10%</v>
      </c>
      <c r="BU1239" s="32" t="str">
        <f t="shared" si="1520"/>
        <v>TSO</v>
      </c>
      <c r="BV1239" s="32" t="str">
        <f t="shared" si="1520"/>
        <v>Transmission</v>
      </c>
      <c r="BW1239" s="32" t="str">
        <f t="shared" si="1520"/>
        <v>Gas turbine for gas grid  - inkl. transit</v>
      </c>
      <c r="BX1239" s="32" t="str">
        <f t="shared" si="1520"/>
        <v>Membrane for deblending - electr. demand</v>
      </c>
      <c r="BY1239" s="32" t="str">
        <f t="shared" si="1520"/>
        <v>Gas turbine for gas grid  - inkl. transit-Membrane for deblending - electr. demand</v>
      </c>
      <c r="BZ1239" s="32">
        <f t="shared" si="1488"/>
        <v>3.687162345824789E-2</v>
      </c>
      <c r="CA1239" s="32">
        <f t="shared" si="1489"/>
        <v>3.7433120262180597E-2</v>
      </c>
    </row>
    <row r="1240" spans="69:79" x14ac:dyDescent="0.25">
      <c r="BQ1240" s="32">
        <f t="shared" si="1470"/>
        <v>25</v>
      </c>
      <c r="BR1240" s="32">
        <f t="shared" si="1471"/>
        <v>13</v>
      </c>
      <c r="BS1240" s="32" t="str">
        <f t="shared" ca="1" si="1472"/>
        <v>SE</v>
      </c>
      <c r="BT1240" s="32" t="str">
        <f t="shared" ref="BT1240:BY1240" si="1521">BT1189</f>
        <v>from 5 to 10%</v>
      </c>
      <c r="BU1240" s="32" t="str">
        <f t="shared" si="1521"/>
        <v>TSO</v>
      </c>
      <c r="BV1240" s="32" t="str">
        <f t="shared" si="1521"/>
        <v>Transmission</v>
      </c>
      <c r="BW1240" s="32" t="str">
        <f t="shared" si="1521"/>
        <v>Gas turbine for gas grid  - inkl. transit</v>
      </c>
      <c r="BX1240" s="32" t="str">
        <f t="shared" si="1521"/>
        <v>Membrane for deblending - H2. use</v>
      </c>
      <c r="BY1240" s="32" t="str">
        <f t="shared" si="1521"/>
        <v>Gas turbine for gas grid  - inkl. transit-Membrane for deblending - H2. use</v>
      </c>
      <c r="BZ1240" s="32">
        <f t="shared" si="1488"/>
        <v>3.687162345824789E-2</v>
      </c>
      <c r="CA1240" s="32">
        <f t="shared" si="1489"/>
        <v>4.0567800870932889E-2</v>
      </c>
    </row>
    <row r="1241" spans="69:79" x14ac:dyDescent="0.25">
      <c r="BQ1241" s="32">
        <f t="shared" si="1470"/>
        <v>25</v>
      </c>
      <c r="BR1241" s="32">
        <f t="shared" si="1471"/>
        <v>14</v>
      </c>
      <c r="BS1241" s="32" t="str">
        <f t="shared" ca="1" si="1472"/>
        <v>SE</v>
      </c>
      <c r="BT1241" s="32" t="str">
        <f t="shared" ref="BT1241:BY1241" si="1522">BT1190</f>
        <v>from 5 to 10%</v>
      </c>
      <c r="BU1241" s="32" t="str">
        <f t="shared" si="1522"/>
        <v>TSO</v>
      </c>
      <c r="BV1241" s="32" t="str">
        <f t="shared" si="1522"/>
        <v>Storage</v>
      </c>
      <c r="BW1241" s="32" t="str">
        <f t="shared" si="1522"/>
        <v>Gas turbine for storage (cavern + porous)</v>
      </c>
      <c r="BX1241" s="32" t="str">
        <f t="shared" si="1522"/>
        <v>Membrane for deblending - Investment</v>
      </c>
      <c r="BY1241" s="32" t="str">
        <f t="shared" si="1522"/>
        <v>Gas turbine for storage (cavern + porous)-Membrane for deblending - Investment</v>
      </c>
      <c r="BZ1241" s="32">
        <f t="shared" si="1488"/>
        <v>2.0561637315564011E-3</v>
      </c>
      <c r="CA1241" s="32">
        <f t="shared" si="1489"/>
        <v>7.8071597523055218E-3</v>
      </c>
    </row>
    <row r="1242" spans="69:79" x14ac:dyDescent="0.25">
      <c r="BQ1242" s="32">
        <f t="shared" si="1470"/>
        <v>25</v>
      </c>
      <c r="BR1242" s="32">
        <f t="shared" si="1471"/>
        <v>15</v>
      </c>
      <c r="BS1242" s="32" t="str">
        <f t="shared" ca="1" si="1472"/>
        <v>SE</v>
      </c>
      <c r="BT1242" s="32" t="str">
        <f t="shared" ref="BT1242:BY1242" si="1523">BT1191</f>
        <v>from 5 to 10%</v>
      </c>
      <c r="BU1242" s="32" t="str">
        <f t="shared" si="1523"/>
        <v>TSO</v>
      </c>
      <c r="BV1242" s="32" t="str">
        <f t="shared" si="1523"/>
        <v>Storage</v>
      </c>
      <c r="BW1242" s="32" t="str">
        <f t="shared" si="1523"/>
        <v>Gas turbine for storage (cavern + porous)</v>
      </c>
      <c r="BX1242" s="32" t="str">
        <f t="shared" si="1523"/>
        <v>Membrane for deblending - electr. demand</v>
      </c>
      <c r="BY1242" s="32" t="str">
        <f t="shared" si="1523"/>
        <v>Gas turbine for storage (cavern + porous)-Membrane for deblending - electr. demand</v>
      </c>
      <c r="BZ1242" s="32">
        <f t="shared" si="1488"/>
        <v>3.6565445026178004E-4</v>
      </c>
      <c r="CA1242" s="32">
        <f t="shared" si="1489"/>
        <v>3.7122279214393908E-4</v>
      </c>
    </row>
    <row r="1243" spans="69:79" x14ac:dyDescent="0.25">
      <c r="BQ1243" s="32">
        <f t="shared" si="1470"/>
        <v>25</v>
      </c>
      <c r="BR1243" s="32">
        <f t="shared" si="1471"/>
        <v>16</v>
      </c>
      <c r="BS1243" s="32" t="str">
        <f t="shared" ca="1" si="1472"/>
        <v>SE</v>
      </c>
      <c r="BT1243" s="32" t="str">
        <f t="shared" ref="BT1243:BY1243" si="1524">BT1192</f>
        <v>from 5 to 10%</v>
      </c>
      <c r="BU1243" s="32" t="str">
        <f t="shared" si="1524"/>
        <v>TSO</v>
      </c>
      <c r="BV1243" s="32" t="str">
        <f t="shared" si="1524"/>
        <v>Storage</v>
      </c>
      <c r="BW1243" s="32" t="str">
        <f t="shared" si="1524"/>
        <v>Gas turbine for storage (cavern + porous)</v>
      </c>
      <c r="BX1243" s="32" t="str">
        <f t="shared" si="1524"/>
        <v>Membrane for deblending - H2. use</v>
      </c>
      <c r="BY1243" s="32" t="str">
        <f t="shared" si="1524"/>
        <v>Gas turbine for storage (cavern + porous)-Membrane for deblending - H2. use</v>
      </c>
      <c r="BZ1243" s="32">
        <f t="shared" si="1488"/>
        <v>3.6565445026178004E-4</v>
      </c>
      <c r="CA1243" s="32">
        <f t="shared" si="1489"/>
        <v>4.0230929735403674E-4</v>
      </c>
    </row>
    <row r="1244" spans="69:79" x14ac:dyDescent="0.25">
      <c r="BQ1244" s="32">
        <f t="shared" si="1470"/>
        <v>25</v>
      </c>
      <c r="BR1244" s="32">
        <f t="shared" si="1471"/>
        <v>17</v>
      </c>
      <c r="BS1244" s="32" t="str">
        <f t="shared" ca="1" si="1472"/>
        <v>SE</v>
      </c>
      <c r="BT1244" s="32" t="str">
        <f t="shared" ref="BT1244:BY1244" si="1525">BT1193</f>
        <v>from 5 to 10%</v>
      </c>
      <c r="BU1244" s="32" t="str">
        <f t="shared" si="1525"/>
        <v>TSO</v>
      </c>
      <c r="BV1244" s="32" t="str">
        <f t="shared" si="1525"/>
        <v>Industrie</v>
      </c>
      <c r="BW1244" s="32" t="str">
        <f t="shared" si="1525"/>
        <v>50% industrial high temperature application (&gt;500°C without glass)</v>
      </c>
      <c r="BX1244" s="32" t="str">
        <f t="shared" si="1525"/>
        <v>Calorific value adjustment - Investment</v>
      </c>
      <c r="BY1244" s="32" t="str">
        <f t="shared" si="1525"/>
        <v>50% industrial high temperature application (&gt;500°C without glass)-Calorific value adjustment - Investment</v>
      </c>
      <c r="BZ1244" s="32">
        <f t="shared" si="1488"/>
        <v>0.18653188615142183</v>
      </c>
      <c r="CA1244" s="32">
        <f t="shared" si="1489"/>
        <v>1.0137052312967911</v>
      </c>
    </row>
    <row r="1245" spans="69:79" x14ac:dyDescent="0.25">
      <c r="BQ1245" s="32">
        <f t="shared" si="1470"/>
        <v>25</v>
      </c>
      <c r="BR1245" s="32">
        <f t="shared" si="1471"/>
        <v>18</v>
      </c>
      <c r="BS1245" s="32" t="str">
        <f t="shared" ca="1" si="1472"/>
        <v>SE</v>
      </c>
      <c r="BT1245" s="32" t="str">
        <f t="shared" ref="BT1245:BY1245" si="1526">BT1194</f>
        <v>from 5 to 10%</v>
      </c>
      <c r="BU1245" s="32" t="str">
        <f t="shared" si="1526"/>
        <v>TSO</v>
      </c>
      <c r="BV1245" s="32" t="str">
        <f t="shared" si="1526"/>
        <v>Industrie</v>
      </c>
      <c r="BW1245" s="32" t="str">
        <f t="shared" si="1526"/>
        <v>50% industrial high temperature application (&gt;500°C without glass)</v>
      </c>
      <c r="BX1245" s="32" t="str">
        <f t="shared" si="1526"/>
        <v xml:space="preserve">Calorific value adjustment - LPG demand </v>
      </c>
      <c r="BY1245" s="32" t="str">
        <f t="shared" si="1526"/>
        <v xml:space="preserve">50% industrial high temperature application (&gt;500°C without glass)-Calorific value adjustment - LPG demand </v>
      </c>
      <c r="BZ1245" s="32">
        <f t="shared" si="1488"/>
        <v>1.6340193226864552</v>
      </c>
      <c r="CA1245" s="32">
        <f t="shared" si="1489"/>
        <v>8.6124172969761794</v>
      </c>
    </row>
    <row r="1246" spans="69:79" x14ac:dyDescent="0.25">
      <c r="BQ1246" s="32">
        <f t="shared" si="1470"/>
        <v>25</v>
      </c>
      <c r="BR1246" s="32">
        <f t="shared" si="1471"/>
        <v>19</v>
      </c>
      <c r="BS1246" s="32" t="str">
        <f t="shared" ca="1" si="1472"/>
        <v>SE</v>
      </c>
      <c r="BT1246" s="32" t="str">
        <f t="shared" ref="BT1246:BY1246" si="1527">BT1195</f>
        <v>from 5 to 10%</v>
      </c>
      <c r="BU1246" s="32" t="str">
        <f t="shared" si="1527"/>
        <v>TSO</v>
      </c>
      <c r="BV1246" s="32" t="str">
        <f t="shared" si="1527"/>
        <v>Transmission</v>
      </c>
      <c r="BW1246" s="32" t="str">
        <f t="shared" si="1527"/>
        <v>Instalation of higher gas turbine capacities for compressors - inkl. transit and storage</v>
      </c>
      <c r="BX1246" s="32" t="str">
        <f t="shared" si="1527"/>
        <v>Investment +30% of excisting capacity</v>
      </c>
      <c r="BY1246" s="32" t="str">
        <f t="shared" si="1527"/>
        <v>Instalation of higher gas turbine capacities for compressors - inkl. transit and storage-Investment +30% of excisting capacity</v>
      </c>
      <c r="BZ1246" s="32">
        <f t="shared" si="1488"/>
        <v>6.2356417502408834E-3</v>
      </c>
      <c r="CA1246" s="32">
        <f t="shared" si="1489"/>
        <v>0.95427168435615439</v>
      </c>
    </row>
    <row r="1247" spans="69:79" x14ac:dyDescent="0.25">
      <c r="BQ1247" s="32">
        <f t="shared" si="1470"/>
        <v>25</v>
      </c>
      <c r="BR1247" s="32">
        <f t="shared" si="1471"/>
        <v>20</v>
      </c>
      <c r="BS1247" s="32" t="str">
        <f t="shared" ca="1" si="1472"/>
        <v>SE</v>
      </c>
      <c r="BT1247" s="32" t="str">
        <f t="shared" ref="BT1247:BY1247" si="1528">BT1196</f>
        <v>from 5 to 10%</v>
      </c>
      <c r="BU1247" s="32" t="str">
        <f t="shared" si="1528"/>
        <v>TSO</v>
      </c>
      <c r="BV1247" s="32" t="str">
        <f t="shared" si="1528"/>
        <v>Transmission</v>
      </c>
      <c r="BW1247" s="32" t="str">
        <f t="shared" si="1528"/>
        <v>Instalation of higher gas turbine capacities for compressors - inkl. transit and storage</v>
      </c>
      <c r="BX1247" s="32" t="str">
        <f t="shared" si="1528"/>
        <v>Gas demand +30% of excisting transport losses</v>
      </c>
      <c r="BY1247" s="32" t="str">
        <f t="shared" si="1528"/>
        <v>Instalation of higher gas turbine capacities for compressors - inkl. transit and storage-Gas demand +30% of excisting transport losses</v>
      </c>
      <c r="BZ1247" s="32">
        <f t="shared" si="1488"/>
        <v>1.1171183372552901E-2</v>
      </c>
      <c r="CA1247" s="32">
        <f t="shared" si="1489"/>
        <v>0.31307115648915707</v>
      </c>
    </row>
    <row r="1248" spans="69:79" x14ac:dyDescent="0.25">
      <c r="BQ1248" s="32">
        <f t="shared" si="1470"/>
        <v>25</v>
      </c>
      <c r="BR1248" s="32">
        <f t="shared" si="1471"/>
        <v>21</v>
      </c>
      <c r="BS1248" s="32" t="str">
        <f t="shared" ca="1" si="1472"/>
        <v>SE</v>
      </c>
      <c r="BT1248" s="32" t="str">
        <f t="shared" ref="BT1248:BY1248" si="1529">BT1197</f>
        <v>from 5 to 10%</v>
      </c>
      <c r="BU1248" s="32" t="str">
        <f t="shared" si="1529"/>
        <v>TSO</v>
      </c>
      <c r="BV1248" s="32" t="str">
        <f t="shared" si="1529"/>
        <v>Storage</v>
      </c>
      <c r="BW1248" s="32" t="str">
        <f t="shared" si="1529"/>
        <v>Gas pressure regulator storage withdrawal</v>
      </c>
      <c r="BX1248" s="32" t="str">
        <f t="shared" si="1529"/>
        <v xml:space="preserve">  +3% less energy required</v>
      </c>
      <c r="BY1248" s="32" t="str">
        <f t="shared" si="1529"/>
        <v>Gas pressure regulator storage withdrawal-  +3% less energy required</v>
      </c>
      <c r="BZ1248" s="32">
        <f t="shared" si="1488"/>
        <v>1.6164801584701864E-6</v>
      </c>
      <c r="CA1248" s="32">
        <f t="shared" si="1489"/>
        <v>-4.5301674475905274E-5</v>
      </c>
    </row>
    <row r="1249" spans="69:79" x14ac:dyDescent="0.25">
      <c r="BQ1249" s="32">
        <f t="shared" si="1470"/>
        <v>25</v>
      </c>
      <c r="BR1249" s="32">
        <f t="shared" si="1471"/>
        <v>22</v>
      </c>
      <c r="BS1249" s="32" t="str">
        <f t="shared" ca="1" si="1472"/>
        <v>SE</v>
      </c>
      <c r="BT1249" s="32" t="str">
        <f t="shared" ref="BT1249:BY1249" si="1530">BT1198</f>
        <v>from 5 to 10%</v>
      </c>
      <c r="BU1249" s="32" t="str">
        <f t="shared" si="1530"/>
        <v>TSO</v>
      </c>
      <c r="BV1249" s="32" t="str">
        <f t="shared" si="1530"/>
        <v>Storage</v>
      </c>
      <c r="BW1249" s="32" t="str">
        <f t="shared" si="1530"/>
        <v>H2 losses by drying</v>
      </c>
      <c r="BX1249" s="32" t="str">
        <f t="shared" si="1530"/>
        <v xml:space="preserve">  5% of H2</v>
      </c>
      <c r="BY1249" s="32" t="str">
        <f t="shared" si="1530"/>
        <v>H2 losses by drying-  5% of H2</v>
      </c>
      <c r="BZ1249" s="32">
        <f t="shared" si="1488"/>
        <v>1.3712041884816754E-4</v>
      </c>
      <c r="CA1249" s="32">
        <f t="shared" si="1489"/>
        <v>6.856020942408377E-3</v>
      </c>
    </row>
    <row r="1250" spans="69:79" x14ac:dyDescent="0.25">
      <c r="BQ1250" s="32">
        <f t="shared" si="1470"/>
        <v>25</v>
      </c>
      <c r="BR1250" s="32">
        <f t="shared" si="1471"/>
        <v>23</v>
      </c>
      <c r="BS1250" s="32" t="str">
        <f t="shared" ca="1" si="1472"/>
        <v>SE</v>
      </c>
      <c r="BT1250" s="32" t="str">
        <f t="shared" ref="BT1250:BY1250" si="1531">BT1199</f>
        <v>from 5 to 10%</v>
      </c>
      <c r="BU1250" s="32" t="str">
        <f t="shared" si="1531"/>
        <v>TSO</v>
      </c>
      <c r="BV1250" s="32" t="str">
        <f t="shared" si="1531"/>
        <v>Transmission</v>
      </c>
      <c r="BW1250" s="32" t="str">
        <f t="shared" si="1531"/>
        <v>Gas pressure regulator &gt;40 to 16bar</v>
      </c>
      <c r="BX1250" s="32" t="str">
        <f t="shared" si="1531"/>
        <v xml:space="preserve">  +3% less energy required</v>
      </c>
      <c r="BY1250" s="32" t="str">
        <f t="shared" si="1531"/>
        <v>Gas pressure regulator &gt;40 to 16bar-  +3% less energy required</v>
      </c>
      <c r="BZ1250" s="32">
        <f t="shared" si="1488"/>
        <v>2.3612537457442227E-4</v>
      </c>
      <c r="CA1250" s="32">
        <f t="shared" si="1489"/>
        <v>-6.6173870420995744E-3</v>
      </c>
    </row>
    <row r="1251" spans="69:79" x14ac:dyDescent="0.25">
      <c r="BQ1251" s="32">
        <f t="shared" si="1470"/>
        <v>25</v>
      </c>
      <c r="BR1251" s="32">
        <f t="shared" si="1471"/>
        <v>24</v>
      </c>
      <c r="BS1251" s="32" t="str">
        <f t="shared" ca="1" si="1472"/>
        <v>SE</v>
      </c>
      <c r="BT1251" s="32" t="str">
        <f t="shared" ref="BT1251:BY1251" si="1532">BT1200</f>
        <v>from 5 to 10%</v>
      </c>
      <c r="BU1251" s="32" t="str">
        <f t="shared" si="1532"/>
        <v>DSO</v>
      </c>
      <c r="BV1251" s="32" t="str">
        <f t="shared" si="1532"/>
        <v>Industrie</v>
      </c>
      <c r="BW1251" s="32" t="str">
        <f t="shared" si="1532"/>
        <v>50% industrial high temperature application (&gt;500°C without glass)</v>
      </c>
      <c r="BX1251" s="32" t="str">
        <f t="shared" si="1532"/>
        <v>Calorific value adjustment - Investment</v>
      </c>
      <c r="BY1251" s="32" t="str">
        <f t="shared" si="1532"/>
        <v>50% industrial high temperature application (&gt;500°C without glass)-Calorific value adjustment - Investment</v>
      </c>
      <c r="BZ1251" s="32">
        <f t="shared" si="1488"/>
        <v>0.18653188615142183</v>
      </c>
      <c r="CA1251" s="32">
        <f t="shared" si="1489"/>
        <v>1.0137052312967911</v>
      </c>
    </row>
    <row r="1252" spans="69:79" x14ac:dyDescent="0.25">
      <c r="BQ1252" s="32">
        <f t="shared" si="1470"/>
        <v>25</v>
      </c>
      <c r="BR1252" s="32">
        <f t="shared" si="1471"/>
        <v>25</v>
      </c>
      <c r="BS1252" s="32" t="str">
        <f t="shared" ca="1" si="1472"/>
        <v>SE</v>
      </c>
      <c r="BT1252" s="32" t="str">
        <f t="shared" ref="BT1252:BY1252" si="1533">BT1201</f>
        <v>from 5 to 10%</v>
      </c>
      <c r="BU1252" s="32" t="str">
        <f t="shared" si="1533"/>
        <v>DSO</v>
      </c>
      <c r="BV1252" s="32" t="str">
        <f t="shared" si="1533"/>
        <v>Industrie</v>
      </c>
      <c r="BW1252" s="32" t="str">
        <f t="shared" si="1533"/>
        <v>50% industrial high temperature application (&gt;500°C without glass)</v>
      </c>
      <c r="BX1252" s="32" t="str">
        <f t="shared" si="1533"/>
        <v xml:space="preserve">Calorific value adjustment - LPG demand </v>
      </c>
      <c r="BY1252" s="32" t="str">
        <f t="shared" si="1533"/>
        <v xml:space="preserve">50% industrial high temperature application (&gt;500°C without glass)-Calorific value adjustment - LPG demand </v>
      </c>
      <c r="BZ1252" s="32">
        <f t="shared" si="1488"/>
        <v>1.6340193226864552</v>
      </c>
      <c r="CA1252" s="32">
        <f t="shared" si="1489"/>
        <v>8.6124172969761794</v>
      </c>
    </row>
    <row r="1253" spans="69:79" x14ac:dyDescent="0.25">
      <c r="BQ1253" s="32">
        <f t="shared" si="1470"/>
        <v>25</v>
      </c>
      <c r="BR1253" s="32">
        <f t="shared" si="1471"/>
        <v>26</v>
      </c>
      <c r="BS1253" s="32" t="str">
        <f t="shared" ca="1" si="1472"/>
        <v>SE</v>
      </c>
      <c r="BT1253" s="32" t="str">
        <f t="shared" ref="BT1253:BY1253" si="1534">BT1202</f>
        <v>from 5 to 10%</v>
      </c>
      <c r="BU1253" s="32" t="str">
        <f t="shared" si="1534"/>
        <v>TSO</v>
      </c>
      <c r="BV1253" s="32" t="str">
        <f t="shared" si="1534"/>
        <v>Transmission</v>
      </c>
      <c r="BW1253" s="32" t="str">
        <f t="shared" si="1534"/>
        <v>gas chromatographs (GC)</v>
      </c>
      <c r="BX1253" s="32" t="str">
        <f t="shared" si="1534"/>
        <v>Adaptation - Exchange helium</v>
      </c>
      <c r="BY1253" s="32" t="str">
        <f t="shared" si="1534"/>
        <v>gas chromatographs (GC)-Adaptation - Exchange helium</v>
      </c>
      <c r="BZ1253" s="32">
        <f t="shared" si="1488"/>
        <v>8.9759740259740262E-3</v>
      </c>
      <c r="CA1253" s="32">
        <f t="shared" si="1489"/>
        <v>7.0876322882779896E-2</v>
      </c>
    </row>
    <row r="1254" spans="69:79" x14ac:dyDescent="0.25">
      <c r="BQ1254" s="32">
        <f t="shared" si="1470"/>
        <v>25</v>
      </c>
      <c r="BR1254" s="32">
        <f t="shared" si="1471"/>
        <v>27</v>
      </c>
      <c r="BS1254" s="32" t="str">
        <f t="shared" ca="1" si="1472"/>
        <v>SE</v>
      </c>
      <c r="BT1254" s="32" t="str">
        <f t="shared" ref="BT1254:BY1254" si="1535">BT1203</f>
        <v>from 5 to 10%</v>
      </c>
      <c r="BU1254" s="32" t="str">
        <f t="shared" si="1535"/>
        <v>DSO</v>
      </c>
      <c r="BV1254" s="32" t="str">
        <f t="shared" si="1535"/>
        <v>Industrie</v>
      </c>
      <c r="BW1254" s="32" t="str">
        <f t="shared" si="1535"/>
        <v>Chemical industry (material use), glass</v>
      </c>
      <c r="BX1254" s="32" t="str">
        <f t="shared" si="1535"/>
        <v>Membrane for deblending - Investment</v>
      </c>
      <c r="BY1254" s="32" t="str">
        <f t="shared" si="1535"/>
        <v>Chemical industry (material use), glass-Membrane for deblending - Investment</v>
      </c>
      <c r="BZ1254" s="32">
        <f t="shared" si="1488"/>
        <v>0.18573185381248863</v>
      </c>
      <c r="CA1254" s="32">
        <f t="shared" si="1489"/>
        <v>0.11690735976014512</v>
      </c>
    </row>
    <row r="1255" spans="69:79" x14ac:dyDescent="0.25">
      <c r="BQ1255" s="32">
        <f t="shared" si="1470"/>
        <v>25</v>
      </c>
      <c r="BR1255" s="32">
        <f t="shared" si="1471"/>
        <v>28</v>
      </c>
      <c r="BS1255" s="32" t="str">
        <f t="shared" ca="1" si="1472"/>
        <v>SE</v>
      </c>
      <c r="BT1255" s="32" t="str">
        <f t="shared" ref="BT1255:BY1255" si="1536">BT1204</f>
        <v>from 5 to 10%</v>
      </c>
      <c r="BU1255" s="32" t="str">
        <f t="shared" si="1536"/>
        <v>DSO</v>
      </c>
      <c r="BV1255" s="32" t="str">
        <f t="shared" si="1536"/>
        <v>Industrie</v>
      </c>
      <c r="BW1255" s="32" t="str">
        <f t="shared" si="1536"/>
        <v>Chemical industry (material use), glass</v>
      </c>
      <c r="BX1255" s="32" t="str">
        <f t="shared" si="1536"/>
        <v>Membrane for deblending - H2. use</v>
      </c>
      <c r="BY1255" s="32" t="str">
        <f t="shared" si="1536"/>
        <v>Chemical industry (material use), glass-Membrane for deblending - H2. use</v>
      </c>
      <c r="BZ1255" s="32">
        <f t="shared" si="1488"/>
        <v>1.6270110393974004</v>
      </c>
      <c r="CA1255" s="32">
        <f t="shared" si="1489"/>
        <v>0.89505497277363111</v>
      </c>
    </row>
    <row r="1256" spans="69:79" x14ac:dyDescent="0.25">
      <c r="BQ1256" s="32">
        <f t="shared" si="1470"/>
        <v>25</v>
      </c>
      <c r="BR1256" s="32">
        <f t="shared" si="1471"/>
        <v>29</v>
      </c>
      <c r="BS1256" s="32" t="str">
        <f t="shared" ca="1" si="1472"/>
        <v>SE</v>
      </c>
      <c r="BT1256" s="32" t="str">
        <f t="shared" ref="BT1256:BY1256" si="1537">BT1205</f>
        <v>from 10 to 20%</v>
      </c>
      <c r="BU1256" s="32" t="str">
        <f t="shared" si="1537"/>
        <v>TSO</v>
      </c>
      <c r="BV1256" s="32" t="str">
        <f t="shared" si="1537"/>
        <v>Transmission</v>
      </c>
      <c r="BW1256" s="32" t="str">
        <f t="shared" si="1537"/>
        <v>compresor gas grid</v>
      </c>
      <c r="BX1256" s="32" t="str">
        <f t="shared" si="1537"/>
        <v>Component exchange - 50% Investment</v>
      </c>
      <c r="BY1256" s="32" t="str">
        <f t="shared" si="1537"/>
        <v>compresor gas grid-Component exchange - 50% Investment</v>
      </c>
      <c r="BZ1256" s="32">
        <f t="shared" si="1488"/>
        <v>2.0106938469389334E-2</v>
      </c>
      <c r="CA1256" s="32">
        <f t="shared" si="1489"/>
        <v>1.8145021479617325</v>
      </c>
    </row>
    <row r="1257" spans="69:79" x14ac:dyDescent="0.25">
      <c r="BQ1257" s="32">
        <f t="shared" si="1470"/>
        <v>25</v>
      </c>
      <c r="BR1257" s="32">
        <f t="shared" si="1471"/>
        <v>30</v>
      </c>
      <c r="BS1257" s="32" t="str">
        <f t="shared" ca="1" si="1472"/>
        <v>SE</v>
      </c>
      <c r="BT1257" s="32" t="str">
        <f t="shared" ref="BT1257:BY1257" si="1538">BT1206</f>
        <v>from 10 to 20%</v>
      </c>
      <c r="BU1257" s="32" t="str">
        <f t="shared" si="1538"/>
        <v>TSO</v>
      </c>
      <c r="BV1257" s="32" t="str">
        <f t="shared" si="1538"/>
        <v>Storage</v>
      </c>
      <c r="BW1257" s="32" t="str">
        <f t="shared" si="1538"/>
        <v>compresor storage (cavern + porous)</v>
      </c>
      <c r="BX1257" s="32" t="str">
        <f t="shared" si="1538"/>
        <v>Component exchange - 50% Investment</v>
      </c>
      <c r="BY1257" s="32" t="str">
        <f t="shared" si="1538"/>
        <v>compresor storage (cavern + porous)-Component exchange - 50% Investment</v>
      </c>
      <c r="BZ1257" s="32">
        <f t="shared" si="1488"/>
        <v>6.7853403141361244E-4</v>
      </c>
      <c r="CA1257" s="32">
        <f t="shared" si="1489"/>
        <v>6.1232666491694204E-2</v>
      </c>
    </row>
    <row r="1258" spans="69:79" x14ac:dyDescent="0.25">
      <c r="BQ1258" s="32">
        <f t="shared" ref="BQ1258:BQ1321" si="1539">IF(BR1258=1,BQ1257+1,BQ1257)</f>
        <v>25</v>
      </c>
      <c r="BR1258" s="32">
        <f t="shared" ref="BR1258:BR1321" si="1540">IF(BR1257=MAX($A$4:$A$54),1,BR1257+1)</f>
        <v>31</v>
      </c>
      <c r="BS1258" s="32" t="str">
        <f t="shared" ref="BS1258:BS1321" ca="1" si="1541">OFFSET($AK$3,0,BQ1258-1)</f>
        <v>SE</v>
      </c>
      <c r="BT1258" s="32" t="str">
        <f t="shared" ref="BT1258:BY1258" si="1542">BT1207</f>
        <v>from 10 to 20%</v>
      </c>
      <c r="BU1258" s="32" t="str">
        <f t="shared" si="1542"/>
        <v>TSO</v>
      </c>
      <c r="BV1258" s="32" t="str">
        <f t="shared" si="1542"/>
        <v>Transmission</v>
      </c>
      <c r="BW1258" s="32" t="str">
        <f t="shared" si="1542"/>
        <v>Instalation of higher gas turbine capacities for compressors - inkl. transit and storage</v>
      </c>
      <c r="BX1258" s="32" t="str">
        <f t="shared" si="1542"/>
        <v>Investment +40% of excisting capacity</v>
      </c>
      <c r="BY1258" s="32" t="str">
        <f t="shared" si="1542"/>
        <v>Instalation of higher gas turbine capacities for compressors - inkl. transit and storage-Investment +40% of excisting capacity</v>
      </c>
      <c r="BZ1258" s="32">
        <f t="shared" si="1488"/>
        <v>8.3141890003211785E-3</v>
      </c>
      <c r="CA1258" s="32">
        <f t="shared" si="1489"/>
        <v>1.272362245808206</v>
      </c>
    </row>
    <row r="1259" spans="69:79" x14ac:dyDescent="0.25">
      <c r="BQ1259" s="32">
        <f t="shared" si="1539"/>
        <v>25</v>
      </c>
      <c r="BR1259" s="32">
        <f t="shared" si="1540"/>
        <v>32</v>
      </c>
      <c r="BS1259" s="32" t="str">
        <f t="shared" ca="1" si="1541"/>
        <v>SE</v>
      </c>
      <c r="BT1259" s="32" t="str">
        <f t="shared" ref="BT1259:BY1259" si="1543">BT1208</f>
        <v>from 10 to 20%</v>
      </c>
      <c r="BU1259" s="32" t="str">
        <f t="shared" si="1543"/>
        <v>TSO</v>
      </c>
      <c r="BV1259" s="32" t="str">
        <f t="shared" si="1543"/>
        <v>Transmission</v>
      </c>
      <c r="BW1259" s="32" t="str">
        <f t="shared" si="1543"/>
        <v>Instalation of higher gas turbine capacities for compressors - inkl. transit and storage</v>
      </c>
      <c r="BX1259" s="32" t="str">
        <f t="shared" si="1543"/>
        <v>Gas demand +40% of excisting transport losses</v>
      </c>
      <c r="BY1259" s="32" t="str">
        <f t="shared" si="1543"/>
        <v>Instalation of higher gas turbine capacities for compressors - inkl. transit and storage-Gas demand +40% of excisting transport losses</v>
      </c>
      <c r="BZ1259" s="32">
        <f t="shared" si="1488"/>
        <v>1.4894911163403869E-2</v>
      </c>
      <c r="CA1259" s="32">
        <f t="shared" si="1489"/>
        <v>0.41742820865220948</v>
      </c>
    </row>
    <row r="1260" spans="69:79" x14ac:dyDescent="0.25">
      <c r="BQ1260" s="32">
        <f t="shared" si="1539"/>
        <v>25</v>
      </c>
      <c r="BR1260" s="32">
        <f t="shared" si="1540"/>
        <v>33</v>
      </c>
      <c r="BS1260" s="32" t="str">
        <f t="shared" ca="1" si="1541"/>
        <v>SE</v>
      </c>
      <c r="BT1260" s="32" t="str">
        <f t="shared" ref="BT1260:BY1260" si="1544">BT1209</f>
        <v>from 10 to 20%</v>
      </c>
      <c r="BU1260" s="32" t="str">
        <f t="shared" si="1544"/>
        <v>TSO</v>
      </c>
      <c r="BV1260" s="32" t="str">
        <f t="shared" si="1544"/>
        <v>Transmission</v>
      </c>
      <c r="BW1260" s="32" t="str">
        <f t="shared" si="1544"/>
        <v>gas chromatographs (GC)</v>
      </c>
      <c r="BX1260" s="32" t="str">
        <f t="shared" si="1544"/>
        <v>Adaptation - Exchange helium</v>
      </c>
      <c r="BY1260" s="32" t="str">
        <f t="shared" si="1544"/>
        <v>gas chromatographs (GC)-Adaptation - Exchange helium</v>
      </c>
      <c r="BZ1260" s="32">
        <f t="shared" si="1488"/>
        <v>8.9759740259740262E-3</v>
      </c>
      <c r="CA1260" s="32">
        <f t="shared" si="1489"/>
        <v>0</v>
      </c>
    </row>
    <row r="1261" spans="69:79" x14ac:dyDescent="0.25">
      <c r="BQ1261" s="32">
        <f t="shared" si="1539"/>
        <v>25</v>
      </c>
      <c r="BR1261" s="32">
        <f t="shared" si="1540"/>
        <v>34</v>
      </c>
      <c r="BS1261" s="32" t="str">
        <f t="shared" ca="1" si="1541"/>
        <v>SE</v>
      </c>
      <c r="BT1261" s="32" t="str">
        <f t="shared" ref="BT1261:BY1261" si="1545">BT1210</f>
        <v>from 10 to 20%</v>
      </c>
      <c r="BU1261" s="32" t="str">
        <f t="shared" si="1545"/>
        <v>DSO</v>
      </c>
      <c r="BV1261" s="32" t="str">
        <f t="shared" si="1545"/>
        <v>End-use</v>
      </c>
      <c r="BW1261" s="32" t="str">
        <f t="shared" si="1545"/>
        <v>CHP for power generation</v>
      </c>
      <c r="BX1261" s="32" t="str">
        <f t="shared" si="1545"/>
        <v>Membrane for deblending - Investment</v>
      </c>
      <c r="BY1261" s="32" t="str">
        <f t="shared" si="1545"/>
        <v>CHP for power generation-Membrane for deblending - Investment</v>
      </c>
      <c r="BZ1261" s="32">
        <f t="shared" si="1488"/>
        <v>1.3967906042991001</v>
      </c>
      <c r="CA1261" s="32">
        <f t="shared" si="1489"/>
        <v>3.4955697931812715</v>
      </c>
    </row>
    <row r="1262" spans="69:79" x14ac:dyDescent="0.25">
      <c r="BQ1262" s="32">
        <f t="shared" si="1539"/>
        <v>25</v>
      </c>
      <c r="BR1262" s="32">
        <f t="shared" si="1540"/>
        <v>35</v>
      </c>
      <c r="BS1262" s="32" t="str">
        <f t="shared" ca="1" si="1541"/>
        <v>SE</v>
      </c>
      <c r="BT1262" s="32" t="str">
        <f t="shared" ref="BT1262:BY1262" si="1546">BT1211</f>
        <v>from 10 to 20%</v>
      </c>
      <c r="BU1262" s="32" t="str">
        <f t="shared" si="1546"/>
        <v>DSO</v>
      </c>
      <c r="BV1262" s="32" t="str">
        <f t="shared" si="1546"/>
        <v>End-use</v>
      </c>
      <c r="BW1262" s="32" t="str">
        <f t="shared" si="1546"/>
        <v>CHP for power generation</v>
      </c>
      <c r="BX1262" s="32" t="str">
        <f t="shared" si="1546"/>
        <v>Membrane for deblending - electr. demand</v>
      </c>
      <c r="BY1262" s="32" t="str">
        <f t="shared" si="1546"/>
        <v>CHP for power generation-Membrane for deblending - electr. demand</v>
      </c>
      <c r="BZ1262" s="32">
        <f t="shared" si="1488"/>
        <v>0.2985596551960577</v>
      </c>
      <c r="CA1262" s="32">
        <f t="shared" si="1489"/>
        <v>0.29183132194021388</v>
      </c>
    </row>
    <row r="1263" spans="69:79" x14ac:dyDescent="0.25">
      <c r="BQ1263" s="32">
        <f t="shared" si="1539"/>
        <v>25</v>
      </c>
      <c r="BR1263" s="32">
        <f t="shared" si="1540"/>
        <v>36</v>
      </c>
      <c r="BS1263" s="32" t="str">
        <f t="shared" ca="1" si="1541"/>
        <v>SE</v>
      </c>
      <c r="BT1263" s="32" t="str">
        <f t="shared" ref="BT1263:BY1263" si="1547">BT1212</f>
        <v>from 10 to 20%</v>
      </c>
      <c r="BU1263" s="32" t="str">
        <f t="shared" si="1547"/>
        <v>DSO</v>
      </c>
      <c r="BV1263" s="32" t="str">
        <f t="shared" si="1547"/>
        <v>End-use</v>
      </c>
      <c r="BW1263" s="32" t="str">
        <f t="shared" si="1547"/>
        <v>CHP for power generation</v>
      </c>
      <c r="BX1263" s="32" t="str">
        <f t="shared" si="1547"/>
        <v>Membrane for deblending - H2. use</v>
      </c>
      <c r="BY1263" s="32" t="str">
        <f t="shared" si="1547"/>
        <v>CHP for power generation-Membrane for deblending - H2. use</v>
      </c>
      <c r="BZ1263" s="32">
        <f t="shared" si="1488"/>
        <v>0.2985596551960577</v>
      </c>
      <c r="CA1263" s="32">
        <f t="shared" si="1489"/>
        <v>0.65697723637274319</v>
      </c>
    </row>
    <row r="1264" spans="69:79" x14ac:dyDescent="0.25">
      <c r="BQ1264" s="32">
        <f t="shared" si="1539"/>
        <v>25</v>
      </c>
      <c r="BR1264" s="32">
        <f t="shared" si="1540"/>
        <v>37</v>
      </c>
      <c r="BS1264" s="32" t="str">
        <f t="shared" ca="1" si="1541"/>
        <v>SE</v>
      </c>
      <c r="BT1264" s="32" t="str">
        <f t="shared" ref="BT1264:BY1264" si="1548">BT1213</f>
        <v>from 10 to 20%</v>
      </c>
      <c r="BU1264" s="32" t="str">
        <f t="shared" si="1548"/>
        <v>TSO</v>
      </c>
      <c r="BV1264" s="32" t="str">
        <f t="shared" si="1548"/>
        <v>Storage</v>
      </c>
      <c r="BW1264" s="32" t="str">
        <f t="shared" si="1548"/>
        <v>Gas pressure regulator storage withdrawal</v>
      </c>
      <c r="BX1264" s="32" t="str">
        <f t="shared" si="1548"/>
        <v xml:space="preserve">  +5% less energy required</v>
      </c>
      <c r="BY1264" s="32" t="str">
        <f t="shared" si="1548"/>
        <v>Gas pressure regulator storage withdrawal-  +5% less energy required</v>
      </c>
      <c r="BZ1264" s="32">
        <f t="shared" si="1488"/>
        <v>2.6941335974503106E-6</v>
      </c>
      <c r="CA1264" s="32">
        <f t="shared" si="1489"/>
        <v>-7.5502790793175459E-5</v>
      </c>
    </row>
    <row r="1265" spans="69:79" x14ac:dyDescent="0.25">
      <c r="BQ1265" s="32">
        <f t="shared" si="1539"/>
        <v>25</v>
      </c>
      <c r="BR1265" s="32">
        <f t="shared" si="1540"/>
        <v>38</v>
      </c>
      <c r="BS1265" s="32" t="str">
        <f t="shared" ca="1" si="1541"/>
        <v>SE</v>
      </c>
      <c r="BT1265" s="32" t="str">
        <f t="shared" ref="BT1265:BY1265" si="1549">BT1214</f>
        <v>from 10 to 20%</v>
      </c>
      <c r="BU1265" s="32" t="str">
        <f t="shared" si="1549"/>
        <v>TSO</v>
      </c>
      <c r="BV1265" s="32" t="str">
        <f t="shared" si="1549"/>
        <v>Storage</v>
      </c>
      <c r="BW1265" s="32" t="str">
        <f t="shared" si="1549"/>
        <v>H2 losses by drying</v>
      </c>
      <c r="BX1265" s="32" t="str">
        <f t="shared" si="1549"/>
        <v xml:space="preserve">  5% of H2</v>
      </c>
      <c r="BY1265" s="32" t="str">
        <f t="shared" si="1549"/>
        <v>H2 losses by drying-  5% of H2</v>
      </c>
      <c r="BZ1265" s="32">
        <f t="shared" si="1488"/>
        <v>1.3712041884816754E-4</v>
      </c>
      <c r="CA1265" s="32">
        <f t="shared" si="1489"/>
        <v>6.856020942408377E-3</v>
      </c>
    </row>
    <row r="1266" spans="69:79" x14ac:dyDescent="0.25">
      <c r="BQ1266" s="32">
        <f t="shared" si="1539"/>
        <v>25</v>
      </c>
      <c r="BR1266" s="32">
        <f t="shared" si="1540"/>
        <v>39</v>
      </c>
      <c r="BS1266" s="32" t="str">
        <f t="shared" ca="1" si="1541"/>
        <v>SE</v>
      </c>
      <c r="BT1266" s="32" t="str">
        <f t="shared" ref="BT1266:BY1266" si="1550">BT1215</f>
        <v>from 10 to 20%</v>
      </c>
      <c r="BU1266" s="32" t="str">
        <f t="shared" si="1550"/>
        <v>TSO</v>
      </c>
      <c r="BV1266" s="32" t="str">
        <f t="shared" si="1550"/>
        <v>Transmission</v>
      </c>
      <c r="BW1266" s="32" t="str">
        <f t="shared" si="1550"/>
        <v>Gas pressure regulator &gt;40 to 16bar</v>
      </c>
      <c r="BX1266" s="32" t="str">
        <f t="shared" si="1550"/>
        <v xml:space="preserve"> +5% less energy required</v>
      </c>
      <c r="BY1266" s="32" t="str">
        <f t="shared" si="1550"/>
        <v>Gas pressure regulator &gt;40 to 16bar- +5% less energy required</v>
      </c>
      <c r="BZ1266" s="32">
        <f t="shared" si="1488"/>
        <v>3.9354229095737048E-4</v>
      </c>
      <c r="CA1266" s="32">
        <f t="shared" si="1489"/>
        <v>-1.1028978403499291E-2</v>
      </c>
    </row>
    <row r="1267" spans="69:79" x14ac:dyDescent="0.25">
      <c r="BQ1267" s="32">
        <f t="shared" si="1539"/>
        <v>25</v>
      </c>
      <c r="BR1267" s="32">
        <f t="shared" si="1540"/>
        <v>40</v>
      </c>
      <c r="BS1267" s="32" t="str">
        <f t="shared" ca="1" si="1541"/>
        <v>SE</v>
      </c>
      <c r="BT1267" s="32" t="str">
        <f t="shared" ref="BT1267:BY1267" si="1551">BT1216</f>
        <v>from 10 to 20%</v>
      </c>
      <c r="BU1267" s="32" t="str">
        <f t="shared" si="1551"/>
        <v>DSO</v>
      </c>
      <c r="BV1267" s="32" t="str">
        <f t="shared" si="1551"/>
        <v>Distribution</v>
      </c>
      <c r="BW1267" s="32" t="str">
        <f t="shared" si="1551"/>
        <v>Gas pressure regulator</v>
      </c>
      <c r="BX1267" s="32" t="str">
        <f t="shared" si="1551"/>
        <v>Exchange Gas pressure regulator - Investment</v>
      </c>
      <c r="BY1267" s="32" t="str">
        <f t="shared" si="1551"/>
        <v>Gas pressure regulator-Exchange Gas pressure regulator - Investment</v>
      </c>
      <c r="BZ1267" s="32">
        <f t="shared" si="1488"/>
        <v>0.26314024990238188</v>
      </c>
      <c r="CA1267" s="32">
        <f t="shared" si="1489"/>
        <v>0.73816759565858137</v>
      </c>
    </row>
    <row r="1268" spans="69:79" x14ac:dyDescent="0.25">
      <c r="BQ1268" s="32">
        <f t="shared" si="1539"/>
        <v>25</v>
      </c>
      <c r="BR1268" s="32">
        <f t="shared" si="1540"/>
        <v>41</v>
      </c>
      <c r="BS1268" s="32" t="str">
        <f t="shared" ca="1" si="1541"/>
        <v>SE</v>
      </c>
      <c r="BT1268" s="32" t="str">
        <f t="shared" ref="BT1268:BY1268" si="1552">BT1217</f>
        <v>from 10 to 20%</v>
      </c>
      <c r="BU1268" s="32" t="str">
        <f t="shared" si="1552"/>
        <v>DSO</v>
      </c>
      <c r="BV1268" s="32" t="str">
        <f t="shared" si="1552"/>
        <v>Distribution</v>
      </c>
      <c r="BW1268" s="32" t="str">
        <f t="shared" si="1552"/>
        <v>gas chromatographs (GC)</v>
      </c>
      <c r="BX1268" s="32" t="str">
        <f t="shared" si="1552"/>
        <v>Additional PCS Analysers for calorific value reconstruction system</v>
      </c>
      <c r="BY1268" s="32" t="str">
        <f t="shared" si="1552"/>
        <v>gas chromatographs (GC)-Additional PCS Analysers for calorific value reconstruction system</v>
      </c>
      <c r="BZ1268" s="32">
        <f t="shared" si="1488"/>
        <v>5.3599375244045289E-2</v>
      </c>
      <c r="CA1268" s="32">
        <f t="shared" si="1489"/>
        <v>0.84646560141978433</v>
      </c>
    </row>
    <row r="1269" spans="69:79" x14ac:dyDescent="0.25">
      <c r="BQ1269" s="32">
        <f t="shared" si="1539"/>
        <v>25</v>
      </c>
      <c r="BR1269" s="32">
        <f t="shared" si="1540"/>
        <v>42</v>
      </c>
      <c r="BS1269" s="32" t="str">
        <f t="shared" ca="1" si="1541"/>
        <v>SE</v>
      </c>
      <c r="BT1269" s="32" t="str">
        <f t="shared" ref="BT1269:BY1269" si="1553">BT1218</f>
        <v>from 10 to 20%</v>
      </c>
      <c r="BU1269" s="32" t="str">
        <f t="shared" si="1553"/>
        <v>DSO</v>
      </c>
      <c r="BV1269" s="32" t="str">
        <f t="shared" si="1553"/>
        <v>Distribution</v>
      </c>
      <c r="BW1269" s="32" t="str">
        <f t="shared" si="1553"/>
        <v>Chemical industry (material use), glass</v>
      </c>
      <c r="BX1269" s="32" t="str">
        <f t="shared" si="1553"/>
        <v>Membrane for deblending - Investment</v>
      </c>
      <c r="BY1269" s="32" t="str">
        <f t="shared" si="1553"/>
        <v>Chemical industry (material use), glass-Membrane for deblending - Investment</v>
      </c>
      <c r="BZ1269" s="32">
        <f t="shared" si="1488"/>
        <v>0.18573185381248863</v>
      </c>
      <c r="CA1269" s="32">
        <f t="shared" si="1489"/>
        <v>0.17724664221699421</v>
      </c>
    </row>
    <row r="1270" spans="69:79" x14ac:dyDescent="0.25">
      <c r="BQ1270" s="32">
        <f t="shared" si="1539"/>
        <v>25</v>
      </c>
      <c r="BR1270" s="32">
        <f t="shared" si="1540"/>
        <v>43</v>
      </c>
      <c r="BS1270" s="32" t="str">
        <f t="shared" ca="1" si="1541"/>
        <v>SE</v>
      </c>
      <c r="BT1270" s="32" t="str">
        <f t="shared" ref="BT1270:BY1270" si="1554">BT1219</f>
        <v>from 10 to 20%</v>
      </c>
      <c r="BU1270" s="32" t="str">
        <f t="shared" si="1554"/>
        <v>DSO</v>
      </c>
      <c r="BV1270" s="32" t="str">
        <f t="shared" si="1554"/>
        <v>Distribution</v>
      </c>
      <c r="BW1270" s="32" t="str">
        <f t="shared" si="1554"/>
        <v>Chemical industry (material use), glass</v>
      </c>
      <c r="BX1270" s="32" t="str">
        <f t="shared" si="1554"/>
        <v>Membrane for deblending - H2. use</v>
      </c>
      <c r="BY1270" s="32" t="str">
        <f t="shared" si="1554"/>
        <v>Chemical industry (material use), glass-Membrane for deblending - H2. use</v>
      </c>
      <c r="BZ1270" s="32">
        <f t="shared" si="1488"/>
        <v>3.2540220787948009</v>
      </c>
      <c r="CA1270" s="32">
        <f t="shared" si="1489"/>
        <v>3.5802198910945244</v>
      </c>
    </row>
    <row r="1271" spans="69:79" x14ac:dyDescent="0.25">
      <c r="BQ1271" s="32">
        <f t="shared" si="1539"/>
        <v>25</v>
      </c>
      <c r="BR1271" s="32">
        <f t="shared" si="1540"/>
        <v>44</v>
      </c>
      <c r="BS1271" s="32" t="str">
        <f t="shared" ca="1" si="1541"/>
        <v>SE</v>
      </c>
      <c r="BT1271" s="32" t="str">
        <f t="shared" ref="BT1271:BY1271" si="1555">BT1220</f>
        <v>from 10 to 20%</v>
      </c>
      <c r="BU1271" s="32" t="str">
        <f t="shared" si="1555"/>
        <v>DSO</v>
      </c>
      <c r="BV1271" s="32" t="str">
        <f t="shared" si="1555"/>
        <v>Distribution</v>
      </c>
      <c r="BW1271" s="32" t="str">
        <f t="shared" si="1555"/>
        <v xml:space="preserve">Gas turbine for power generation (old stock) </v>
      </c>
      <c r="BX1271" s="32" t="str">
        <f t="shared" si="1555"/>
        <v>Membrane for deblending - Investment</v>
      </c>
      <c r="BY1271" s="32" t="str">
        <f t="shared" si="1555"/>
        <v>Gas turbine for power generation (old stock) -Membrane for deblending - Investment</v>
      </c>
      <c r="BZ1271" s="32">
        <f t="shared" si="1488"/>
        <v>1.5310852414772809</v>
      </c>
      <c r="CA1271" s="32">
        <f t="shared" si="1489"/>
        <v>1.4611371847600445</v>
      </c>
    </row>
    <row r="1272" spans="69:79" x14ac:dyDescent="0.25">
      <c r="BQ1272" s="32">
        <f t="shared" si="1539"/>
        <v>25</v>
      </c>
      <c r="BR1272" s="32">
        <f t="shared" si="1540"/>
        <v>45</v>
      </c>
      <c r="BS1272" s="32" t="str">
        <f t="shared" ca="1" si="1541"/>
        <v>SE</v>
      </c>
      <c r="BT1272" s="32" t="str">
        <f t="shared" ref="BT1272:BY1272" si="1556">BT1221</f>
        <v>from 10 to 20%</v>
      </c>
      <c r="BU1272" s="32" t="str">
        <f t="shared" si="1556"/>
        <v>DSO</v>
      </c>
      <c r="BV1272" s="32" t="str">
        <f t="shared" si="1556"/>
        <v>Distribution</v>
      </c>
      <c r="BW1272" s="32" t="str">
        <f t="shared" si="1556"/>
        <v xml:space="preserve">Gas turbine for power generation (old stock) </v>
      </c>
      <c r="BX1272" s="32" t="str">
        <f t="shared" si="1556"/>
        <v>Membrane for deblending - H2. use</v>
      </c>
      <c r="BY1272" s="32" t="str">
        <f t="shared" si="1556"/>
        <v>Gas turbine for power generation (old stock) -Membrane for deblending - H2. use</v>
      </c>
      <c r="BZ1272" s="32">
        <f t="shared" ref="BZ1272:BZ1335" si="1557">INDEX($I$4:$AI$54,$BR1272,$BQ1272)</f>
        <v>0.2985596551960577</v>
      </c>
      <c r="CA1272" s="32">
        <f t="shared" ref="CA1272:CA1335" si="1558">INDEX($AK$4:$BK$54,$BR1272,$BQ1272)</f>
        <v>0.32848861818637159</v>
      </c>
    </row>
    <row r="1273" spans="69:79" x14ac:dyDescent="0.25">
      <c r="BQ1273" s="32">
        <f t="shared" si="1539"/>
        <v>25</v>
      </c>
      <c r="BR1273" s="32">
        <f t="shared" si="1540"/>
        <v>46</v>
      </c>
      <c r="BS1273" s="32" t="str">
        <f t="shared" ca="1" si="1541"/>
        <v>SE</v>
      </c>
      <c r="BT1273" s="32" t="str">
        <f t="shared" ref="BT1273:BY1273" si="1559">BT1222</f>
        <v>from 10 to 20%</v>
      </c>
      <c r="BU1273" s="32" t="str">
        <f t="shared" si="1559"/>
        <v>DSO</v>
      </c>
      <c r="BV1273" s="32" t="str">
        <f t="shared" si="1559"/>
        <v>Distribution</v>
      </c>
      <c r="BW1273" s="32" t="str">
        <f t="shared" si="1559"/>
        <v>Gas turbine for grid and storage</v>
      </c>
      <c r="BX1273" s="32" t="str">
        <f t="shared" si="1559"/>
        <v>Membrane for deblending - Investment</v>
      </c>
      <c r="BY1273" s="32" t="str">
        <f t="shared" si="1559"/>
        <v>Gas turbine for grid and storage-Membrane for deblending - Investment</v>
      </c>
      <c r="BZ1273" s="32">
        <f t="shared" si="1557"/>
        <v>6.2986280305463466E-2</v>
      </c>
      <c r="CA1273" s="32">
        <f t="shared" si="1558"/>
        <v>0.16354872783472421</v>
      </c>
    </row>
    <row r="1274" spans="69:79" x14ac:dyDescent="0.25">
      <c r="BQ1274" s="32">
        <f t="shared" si="1539"/>
        <v>25</v>
      </c>
      <c r="BR1274" s="32">
        <f t="shared" si="1540"/>
        <v>47</v>
      </c>
      <c r="BS1274" s="32" t="str">
        <f t="shared" ca="1" si="1541"/>
        <v>SE</v>
      </c>
      <c r="BT1274" s="32" t="str">
        <f t="shared" ref="BT1274:BY1274" si="1560">BT1223</f>
        <v>from 10 to 20%</v>
      </c>
      <c r="BU1274" s="32" t="str">
        <f t="shared" si="1560"/>
        <v>DSO</v>
      </c>
      <c r="BV1274" s="32" t="str">
        <f t="shared" si="1560"/>
        <v>Distribution</v>
      </c>
      <c r="BW1274" s="32" t="str">
        <f t="shared" si="1560"/>
        <v>Gas turbine for grid and storage</v>
      </c>
      <c r="BX1274" s="32" t="str">
        <f t="shared" si="1560"/>
        <v>Membrane for deblending - H2. use</v>
      </c>
      <c r="BY1274" s="32" t="str">
        <f t="shared" si="1560"/>
        <v>Gas turbine for grid and storage-Membrane for deblending - H2. use</v>
      </c>
      <c r="BZ1274" s="32">
        <f t="shared" si="1557"/>
        <v>3.7237277908509669E-2</v>
      </c>
      <c r="CA1274" s="32">
        <f t="shared" si="1558"/>
        <v>4.0970110168286923E-2</v>
      </c>
    </row>
    <row r="1275" spans="69:79" x14ac:dyDescent="0.25">
      <c r="BQ1275" s="32">
        <f t="shared" si="1539"/>
        <v>25</v>
      </c>
      <c r="BR1275" s="32">
        <f t="shared" si="1540"/>
        <v>48</v>
      </c>
      <c r="BS1275" s="32" t="str">
        <f t="shared" ca="1" si="1541"/>
        <v>SE</v>
      </c>
      <c r="BT1275" s="32" t="str">
        <f t="shared" ref="BT1275:BY1275" si="1561">BT1224</f>
        <v>from 10 to 20%</v>
      </c>
      <c r="BU1275" s="32" t="str">
        <f t="shared" si="1561"/>
        <v>DSO</v>
      </c>
      <c r="BV1275" s="32" t="str">
        <f t="shared" si="1561"/>
        <v>Distribution</v>
      </c>
      <c r="BW1275" s="32" t="str">
        <f t="shared" si="1561"/>
        <v>industrial high temperature application (&gt;500°C without glass)</v>
      </c>
      <c r="BX1275" s="32" t="str">
        <f t="shared" si="1561"/>
        <v xml:space="preserve">Calorific value adjustment - LPG demand </v>
      </c>
      <c r="BY1275" s="32" t="str">
        <f t="shared" si="1561"/>
        <v xml:space="preserve">industrial high temperature application (&gt;500°C without glass)-Calorific value adjustment - LPG demand </v>
      </c>
      <c r="BZ1275" s="32">
        <f t="shared" si="1557"/>
        <v>3.2680386453729104</v>
      </c>
      <c r="CA1275" s="32">
        <f t="shared" si="1558"/>
        <v>17.224834593952359</v>
      </c>
    </row>
    <row r="1276" spans="69:79" x14ac:dyDescent="0.25">
      <c r="BQ1276" s="32">
        <f t="shared" si="1539"/>
        <v>25</v>
      </c>
      <c r="BR1276" s="32">
        <f t="shared" si="1540"/>
        <v>49</v>
      </c>
      <c r="BS1276" s="32" t="str">
        <f t="shared" ca="1" si="1541"/>
        <v>SE</v>
      </c>
      <c r="BT1276" s="32" t="str">
        <f t="shared" ref="BT1276:BY1276" si="1562">BT1225</f>
        <v>&gt;20%</v>
      </c>
      <c r="BU1276" s="32" t="str">
        <f t="shared" si="1562"/>
        <v>DSO</v>
      </c>
      <c r="BV1276" s="32" t="str">
        <f t="shared" si="1562"/>
        <v>End-use</v>
      </c>
      <c r="BW1276" s="32" t="str">
        <f t="shared" si="1562"/>
        <v>boilers</v>
      </c>
      <c r="BX1276" s="32" t="str">
        <f t="shared" si="1562"/>
        <v>new heating boilers - Investment</v>
      </c>
      <c r="BY1276" s="32" t="str">
        <f t="shared" si="1562"/>
        <v>boilers-new heating boilers - Investment</v>
      </c>
      <c r="BZ1276" s="32">
        <f t="shared" si="1557"/>
        <v>11.012379057042411</v>
      </c>
      <c r="CA1276" s="32">
        <f t="shared" si="1558"/>
        <v>11.372727194335676</v>
      </c>
    </row>
    <row r="1277" spans="69:79" x14ac:dyDescent="0.25">
      <c r="BQ1277" s="32">
        <f t="shared" si="1539"/>
        <v>25</v>
      </c>
      <c r="BR1277" s="32">
        <f t="shared" si="1540"/>
        <v>50</v>
      </c>
      <c r="BS1277" s="32" t="str">
        <f t="shared" ca="1" si="1541"/>
        <v>SE</v>
      </c>
      <c r="BT1277" s="32" t="str">
        <f t="shared" ref="BT1277:BY1277" si="1563">BT1226</f>
        <v>&gt;20%</v>
      </c>
      <c r="BU1277" s="32" t="str">
        <f t="shared" si="1563"/>
        <v>DSO</v>
      </c>
      <c r="BV1277" s="32" t="str">
        <f t="shared" si="1563"/>
        <v>…</v>
      </c>
      <c r="BW1277" s="32" t="str">
        <f t="shared" si="1563"/>
        <v>…</v>
      </c>
      <c r="BX1277" s="32" t="str">
        <f t="shared" si="1563"/>
        <v>new heating boilers - Investment</v>
      </c>
      <c r="BY1277" s="32" t="str">
        <f t="shared" si="1563"/>
        <v>…-new heating boilers - Investment</v>
      </c>
      <c r="BZ1277" s="32">
        <f t="shared" si="1557"/>
        <v>0</v>
      </c>
      <c r="CA1277" s="32">
        <f t="shared" si="1558"/>
        <v>0</v>
      </c>
    </row>
    <row r="1278" spans="69:79" x14ac:dyDescent="0.25">
      <c r="BQ1278" s="32">
        <f t="shared" si="1539"/>
        <v>25</v>
      </c>
      <c r="BR1278" s="32">
        <f t="shared" si="1540"/>
        <v>51</v>
      </c>
      <c r="BS1278" s="32" t="str">
        <f t="shared" ca="1" si="1541"/>
        <v>SE</v>
      </c>
      <c r="BT1278" s="32" t="str">
        <f t="shared" ref="BT1278:BY1278" si="1564">BT1227</f>
        <v>&gt;20%</v>
      </c>
      <c r="BU1278" s="32" t="str">
        <f t="shared" si="1564"/>
        <v>DSO</v>
      </c>
      <c r="BV1278" s="32" t="str">
        <f t="shared" si="1564"/>
        <v>…</v>
      </c>
      <c r="BW1278" s="32" t="str">
        <f t="shared" si="1564"/>
        <v>…</v>
      </c>
      <c r="BX1278" s="32" t="str">
        <f t="shared" si="1564"/>
        <v>new heating boilers - Investment</v>
      </c>
      <c r="BY1278" s="32" t="str">
        <f t="shared" si="1564"/>
        <v>…-new heating boilers - Investment</v>
      </c>
      <c r="BZ1278" s="32">
        <f t="shared" si="1557"/>
        <v>0</v>
      </c>
      <c r="CA1278" s="32">
        <f t="shared" si="1558"/>
        <v>0</v>
      </c>
    </row>
    <row r="1279" spans="69:79" x14ac:dyDescent="0.25">
      <c r="BQ1279" s="32">
        <f t="shared" si="1539"/>
        <v>26</v>
      </c>
      <c r="BR1279" s="32">
        <f t="shared" si="1540"/>
        <v>1</v>
      </c>
      <c r="BS1279" s="32" t="str">
        <f t="shared" ca="1" si="1541"/>
        <v>SI</v>
      </c>
      <c r="BT1279" s="32" t="str">
        <f t="shared" ref="BT1279:BY1279" si="1565">BT1228</f>
        <v>&lt;5%</v>
      </c>
      <c r="BU1279" s="32" t="str">
        <f t="shared" si="1565"/>
        <v>TSO</v>
      </c>
      <c r="BV1279" s="32" t="str">
        <f t="shared" si="1565"/>
        <v>Storage</v>
      </c>
      <c r="BW1279" s="32" t="str">
        <f t="shared" si="1565"/>
        <v>Porous storage</v>
      </c>
      <c r="BX1279" s="32" t="str">
        <f t="shared" si="1565"/>
        <v>Desulfurization and Drying - Investment</v>
      </c>
      <c r="BY1279" s="32" t="str">
        <f t="shared" si="1565"/>
        <v>Porous storage-Desulfurization and Drying - Investment</v>
      </c>
      <c r="BZ1279" s="32">
        <f t="shared" si="1557"/>
        <v>0</v>
      </c>
      <c r="CA1279" s="32">
        <f t="shared" si="1558"/>
        <v>0</v>
      </c>
    </row>
    <row r="1280" spans="69:79" x14ac:dyDescent="0.25">
      <c r="BQ1280" s="32">
        <f t="shared" si="1539"/>
        <v>26</v>
      </c>
      <c r="BR1280" s="32">
        <f t="shared" si="1540"/>
        <v>2</v>
      </c>
      <c r="BS1280" s="32" t="str">
        <f t="shared" ca="1" si="1541"/>
        <v>SI</v>
      </c>
      <c r="BT1280" s="32" t="str">
        <f t="shared" ref="BT1280:BY1280" si="1566">BT1229</f>
        <v>&lt;5%</v>
      </c>
      <c r="BU1280" s="32" t="str">
        <f t="shared" si="1566"/>
        <v>TSO</v>
      </c>
      <c r="BV1280" s="32" t="str">
        <f t="shared" si="1566"/>
        <v>Industrie</v>
      </c>
      <c r="BW1280" s="32" t="str">
        <f t="shared" si="1566"/>
        <v>50% Chemical industry (material use), glass</v>
      </c>
      <c r="BX1280" s="32" t="str">
        <f t="shared" si="1566"/>
        <v>Membrane for deblending - Investment</v>
      </c>
      <c r="BY1280" s="32" t="str">
        <f t="shared" si="1566"/>
        <v>50% Chemical industry (material use), glass-Membrane for deblending - Investment</v>
      </c>
      <c r="BZ1280" s="32">
        <f t="shared" si="1557"/>
        <v>2.7211043437623299E-2</v>
      </c>
      <c r="CA1280" s="32">
        <f t="shared" si="1558"/>
        <v>2.5001947052108946E-2</v>
      </c>
    </row>
    <row r="1281" spans="69:79" x14ac:dyDescent="0.25">
      <c r="BQ1281" s="32">
        <f t="shared" si="1539"/>
        <v>26</v>
      </c>
      <c r="BR1281" s="32">
        <f t="shared" si="1540"/>
        <v>3</v>
      </c>
      <c r="BS1281" s="32" t="str">
        <f t="shared" ca="1" si="1541"/>
        <v>SI</v>
      </c>
      <c r="BT1281" s="32" t="str">
        <f t="shared" ref="BT1281:BY1281" si="1567">BT1230</f>
        <v>&lt;5%</v>
      </c>
      <c r="BU1281" s="32" t="str">
        <f t="shared" si="1567"/>
        <v>TSO</v>
      </c>
      <c r="BV1281" s="32" t="str">
        <f t="shared" si="1567"/>
        <v>Industrie</v>
      </c>
      <c r="BW1281" s="32" t="str">
        <f t="shared" si="1567"/>
        <v>50% Chemical industry (material use), glass</v>
      </c>
      <c r="BX1281" s="32" t="str">
        <f t="shared" si="1567"/>
        <v>Membrane for deblending - electr. demand</v>
      </c>
      <c r="BY1281" s="32" t="str">
        <f t="shared" si="1567"/>
        <v>50% Chemical industry (material use), glass-Membrane for deblending - electr. demand</v>
      </c>
      <c r="BZ1281" s="32">
        <f t="shared" si="1557"/>
        <v>0.23836874051358012</v>
      </c>
      <c r="CA1281" s="32">
        <f t="shared" si="1558"/>
        <v>0.23299686827284508</v>
      </c>
    </row>
    <row r="1282" spans="69:79" x14ac:dyDescent="0.25">
      <c r="BQ1282" s="32">
        <f t="shared" si="1539"/>
        <v>26</v>
      </c>
      <c r="BR1282" s="32">
        <f t="shared" si="1540"/>
        <v>4</v>
      </c>
      <c r="BS1282" s="32" t="str">
        <f t="shared" ca="1" si="1541"/>
        <v>SI</v>
      </c>
      <c r="BT1282" s="32" t="str">
        <f t="shared" ref="BT1282:BY1282" si="1568">BT1231</f>
        <v>&lt;5%</v>
      </c>
      <c r="BU1282" s="32" t="str">
        <f t="shared" si="1568"/>
        <v>TSO</v>
      </c>
      <c r="BV1282" s="32" t="str">
        <f t="shared" si="1568"/>
        <v>Industrie</v>
      </c>
      <c r="BW1282" s="32" t="str">
        <f t="shared" si="1568"/>
        <v>50% Chemical industry (material use), glass</v>
      </c>
      <c r="BX1282" s="32" t="str">
        <f t="shared" si="1568"/>
        <v>Membrane for deblending - H2. use</v>
      </c>
      <c r="BY1282" s="32" t="str">
        <f t="shared" si="1568"/>
        <v>50% Chemical industry (material use), glass-Membrane for deblending - H2. use</v>
      </c>
      <c r="BZ1282" s="32">
        <f t="shared" si="1557"/>
        <v>0.23836874051358012</v>
      </c>
      <c r="CA1282" s="32">
        <f t="shared" si="1558"/>
        <v>0.13113194771529468</v>
      </c>
    </row>
    <row r="1283" spans="69:79" x14ac:dyDescent="0.25">
      <c r="BQ1283" s="32">
        <f t="shared" si="1539"/>
        <v>26</v>
      </c>
      <c r="BR1283" s="32">
        <f t="shared" si="1540"/>
        <v>5</v>
      </c>
      <c r="BS1283" s="32" t="str">
        <f t="shared" ca="1" si="1541"/>
        <v>SI</v>
      </c>
      <c r="BT1283" s="32" t="str">
        <f t="shared" ref="BT1283:BY1283" si="1569">BT1232</f>
        <v>&lt;5%</v>
      </c>
      <c r="BU1283" s="32" t="str">
        <f t="shared" si="1569"/>
        <v>DSO</v>
      </c>
      <c r="BV1283" s="32" t="str">
        <f t="shared" si="1569"/>
        <v>Industrie</v>
      </c>
      <c r="BW1283" s="32" t="str">
        <f t="shared" si="1569"/>
        <v>50% Chemical industry (material use), glass</v>
      </c>
      <c r="BX1283" s="32" t="str">
        <f t="shared" si="1569"/>
        <v>Membrane for deblending - Investment</v>
      </c>
      <c r="BY1283" s="32" t="str">
        <f t="shared" si="1569"/>
        <v>50% Chemical industry (material use), glass-Membrane for deblending - Investment</v>
      </c>
      <c r="BZ1283" s="32">
        <f t="shared" si="1557"/>
        <v>2.7211043437623299E-2</v>
      </c>
      <c r="CA1283" s="32">
        <f t="shared" si="1558"/>
        <v>2.5001947052108946E-2</v>
      </c>
    </row>
    <row r="1284" spans="69:79" x14ac:dyDescent="0.25">
      <c r="BQ1284" s="32">
        <f t="shared" si="1539"/>
        <v>26</v>
      </c>
      <c r="BR1284" s="32">
        <f t="shared" si="1540"/>
        <v>6</v>
      </c>
      <c r="BS1284" s="32" t="str">
        <f t="shared" ca="1" si="1541"/>
        <v>SI</v>
      </c>
      <c r="BT1284" s="32" t="str">
        <f t="shared" ref="BT1284:BY1284" si="1570">BT1233</f>
        <v>&lt;5%</v>
      </c>
      <c r="BU1284" s="32" t="str">
        <f t="shared" si="1570"/>
        <v>DSO</v>
      </c>
      <c r="BV1284" s="32" t="str">
        <f t="shared" si="1570"/>
        <v>Industrie</v>
      </c>
      <c r="BW1284" s="32" t="str">
        <f t="shared" si="1570"/>
        <v>50% Chemical industry (material use), glass</v>
      </c>
      <c r="BX1284" s="32" t="str">
        <f t="shared" si="1570"/>
        <v>Membrane for deblending - electr. demand</v>
      </c>
      <c r="BY1284" s="32" t="str">
        <f t="shared" si="1570"/>
        <v>50% Chemical industry (material use), glass-Membrane for deblending - electr. demand</v>
      </c>
      <c r="BZ1284" s="32">
        <f t="shared" si="1557"/>
        <v>0.23836874051358012</v>
      </c>
      <c r="CA1284" s="32">
        <f t="shared" si="1558"/>
        <v>0.23299686827284508</v>
      </c>
    </row>
    <row r="1285" spans="69:79" x14ac:dyDescent="0.25">
      <c r="BQ1285" s="32">
        <f t="shared" si="1539"/>
        <v>26</v>
      </c>
      <c r="BR1285" s="32">
        <f t="shared" si="1540"/>
        <v>7</v>
      </c>
      <c r="BS1285" s="32" t="str">
        <f t="shared" ca="1" si="1541"/>
        <v>SI</v>
      </c>
      <c r="BT1285" s="32" t="str">
        <f t="shared" ref="BT1285:BY1285" si="1571">BT1234</f>
        <v>&lt;5%</v>
      </c>
      <c r="BU1285" s="32" t="str">
        <f t="shared" si="1571"/>
        <v>DSO</v>
      </c>
      <c r="BV1285" s="32" t="str">
        <f t="shared" si="1571"/>
        <v>Industrie</v>
      </c>
      <c r="BW1285" s="32" t="str">
        <f t="shared" si="1571"/>
        <v>50% Chemical industry (material use), glass</v>
      </c>
      <c r="BX1285" s="32" t="str">
        <f t="shared" si="1571"/>
        <v>Membrane for deblending - H2. use</v>
      </c>
      <c r="BY1285" s="32" t="str">
        <f t="shared" si="1571"/>
        <v>50% Chemical industry (material use), glass-Membrane for deblending - H2. use</v>
      </c>
      <c r="BZ1285" s="32">
        <f t="shared" si="1557"/>
        <v>0.23836874051358012</v>
      </c>
      <c r="CA1285" s="32">
        <f t="shared" si="1558"/>
        <v>0.13113194771529468</v>
      </c>
    </row>
    <row r="1286" spans="69:79" x14ac:dyDescent="0.25">
      <c r="BQ1286" s="32">
        <f t="shared" si="1539"/>
        <v>26</v>
      </c>
      <c r="BR1286" s="32">
        <f t="shared" si="1540"/>
        <v>8</v>
      </c>
      <c r="BS1286" s="32" t="str">
        <f t="shared" ca="1" si="1541"/>
        <v>SI</v>
      </c>
      <c r="BT1286" s="32" t="str">
        <f t="shared" ref="BT1286:BY1286" si="1572">BT1235</f>
        <v>from 5 to 10%</v>
      </c>
      <c r="BU1286" s="32" t="str">
        <f t="shared" si="1572"/>
        <v>TSO</v>
      </c>
      <c r="BV1286" s="32" t="str">
        <f t="shared" si="1572"/>
        <v>End-use</v>
      </c>
      <c r="BW1286" s="32" t="str">
        <f t="shared" si="1572"/>
        <v xml:space="preserve">Gas turbine for power generation (old stock) </v>
      </c>
      <c r="BX1286" s="32" t="str">
        <f t="shared" si="1572"/>
        <v>Membrane for deblending - Investment</v>
      </c>
      <c r="BY1286" s="32" t="str">
        <f t="shared" si="1572"/>
        <v>Gas turbine for power generation (old stock) -Membrane for deblending - Investment</v>
      </c>
      <c r="BZ1286" s="32">
        <f t="shared" si="1557"/>
        <v>0.18919456408097252</v>
      </c>
      <c r="CA1286" s="32">
        <f t="shared" si="1558"/>
        <v>0.29292196084730038</v>
      </c>
    </row>
    <row r="1287" spans="69:79" x14ac:dyDescent="0.25">
      <c r="BQ1287" s="32">
        <f t="shared" si="1539"/>
        <v>26</v>
      </c>
      <c r="BR1287" s="32">
        <f t="shared" si="1540"/>
        <v>9</v>
      </c>
      <c r="BS1287" s="32" t="str">
        <f t="shared" ca="1" si="1541"/>
        <v>SI</v>
      </c>
      <c r="BT1287" s="32" t="str">
        <f t="shared" ref="BT1287:BY1287" si="1573">BT1236</f>
        <v>from 5 to 10%</v>
      </c>
      <c r="BU1287" s="32" t="str">
        <f t="shared" si="1573"/>
        <v>TSO</v>
      </c>
      <c r="BV1287" s="32" t="str">
        <f t="shared" si="1573"/>
        <v>End-use</v>
      </c>
      <c r="BW1287" s="32" t="str">
        <f t="shared" si="1573"/>
        <v xml:space="preserve">Gas turbine for power generation (old stock) </v>
      </c>
      <c r="BX1287" s="32" t="str">
        <f t="shared" si="1573"/>
        <v>Membrane for deblending - electr. demand</v>
      </c>
      <c r="BY1287" s="32" t="str">
        <f t="shared" si="1573"/>
        <v>Gas turbine for power generation (old stock) -Membrane for deblending - electr. demand</v>
      </c>
      <c r="BZ1287" s="32">
        <f t="shared" si="1557"/>
        <v>0.2344023055605971</v>
      </c>
      <c r="CA1287" s="32">
        <f t="shared" si="1558"/>
        <v>0.22911982080319021</v>
      </c>
    </row>
    <row r="1288" spans="69:79" x14ac:dyDescent="0.25">
      <c r="BQ1288" s="32">
        <f t="shared" si="1539"/>
        <v>26</v>
      </c>
      <c r="BR1288" s="32">
        <f t="shared" si="1540"/>
        <v>10</v>
      </c>
      <c r="BS1288" s="32" t="str">
        <f t="shared" ca="1" si="1541"/>
        <v>SI</v>
      </c>
      <c r="BT1288" s="32" t="str">
        <f t="shared" ref="BT1288:BY1288" si="1574">BT1237</f>
        <v>from 5 to 10%</v>
      </c>
      <c r="BU1288" s="32" t="str">
        <f t="shared" si="1574"/>
        <v>TSO</v>
      </c>
      <c r="BV1288" s="32" t="str">
        <f t="shared" si="1574"/>
        <v>End-use</v>
      </c>
      <c r="BW1288" s="32" t="str">
        <f t="shared" si="1574"/>
        <v xml:space="preserve">Gas turbine for power generation (old stock) </v>
      </c>
      <c r="BX1288" s="32" t="str">
        <f t="shared" si="1574"/>
        <v>Membrane for deblending - H2. use</v>
      </c>
      <c r="BY1288" s="32" t="str">
        <f t="shared" si="1574"/>
        <v>Gas turbine for power generation (old stock) -Membrane for deblending - H2. use</v>
      </c>
      <c r="BZ1288" s="32">
        <f t="shared" si="1557"/>
        <v>0.2344023055605971</v>
      </c>
      <c r="CA1288" s="32">
        <f t="shared" si="1558"/>
        <v>0.25789984719381098</v>
      </c>
    </row>
    <row r="1289" spans="69:79" x14ac:dyDescent="0.25">
      <c r="BQ1289" s="32">
        <f t="shared" si="1539"/>
        <v>26</v>
      </c>
      <c r="BR1289" s="32">
        <f t="shared" si="1540"/>
        <v>11</v>
      </c>
      <c r="BS1289" s="32" t="str">
        <f t="shared" ca="1" si="1541"/>
        <v>SI</v>
      </c>
      <c r="BT1289" s="32" t="str">
        <f t="shared" ref="BT1289:BY1289" si="1575">BT1238</f>
        <v>from 5 to 10%</v>
      </c>
      <c r="BU1289" s="32" t="str">
        <f t="shared" si="1575"/>
        <v>TSO</v>
      </c>
      <c r="BV1289" s="32" t="str">
        <f t="shared" si="1575"/>
        <v>Transmission</v>
      </c>
      <c r="BW1289" s="32" t="str">
        <f t="shared" si="1575"/>
        <v>Gas turbine for gas grid  - inkl. transit</v>
      </c>
      <c r="BX1289" s="32" t="str">
        <f t="shared" si="1575"/>
        <v>Membrane for deblending - Investment</v>
      </c>
      <c r="BY1289" s="32" t="str">
        <f t="shared" si="1575"/>
        <v>Gas turbine for gas grid  - inkl. transit-Membrane for deblending - Investment</v>
      </c>
      <c r="BZ1289" s="32">
        <f t="shared" si="1557"/>
        <v>8.6218976900772321E-2</v>
      </c>
      <c r="CA1289" s="32">
        <f t="shared" si="1558"/>
        <v>0.32736951635420147</v>
      </c>
    </row>
    <row r="1290" spans="69:79" x14ac:dyDescent="0.25">
      <c r="BQ1290" s="32">
        <f t="shared" si="1539"/>
        <v>26</v>
      </c>
      <c r="BR1290" s="32">
        <f t="shared" si="1540"/>
        <v>12</v>
      </c>
      <c r="BS1290" s="32" t="str">
        <f t="shared" ca="1" si="1541"/>
        <v>SI</v>
      </c>
      <c r="BT1290" s="32" t="str">
        <f t="shared" ref="BT1290:BY1290" si="1576">BT1239</f>
        <v>from 5 to 10%</v>
      </c>
      <c r="BU1290" s="32" t="str">
        <f t="shared" si="1576"/>
        <v>TSO</v>
      </c>
      <c r="BV1290" s="32" t="str">
        <f t="shared" si="1576"/>
        <v>Transmission</v>
      </c>
      <c r="BW1290" s="32" t="str">
        <f t="shared" si="1576"/>
        <v>Gas turbine for gas grid  - inkl. transit</v>
      </c>
      <c r="BX1290" s="32" t="str">
        <f t="shared" si="1576"/>
        <v>Membrane for deblending - electr. demand</v>
      </c>
      <c r="BY1290" s="32" t="str">
        <f t="shared" si="1576"/>
        <v>Gas turbine for gas grid  - inkl. transit-Membrane for deblending - electr. demand</v>
      </c>
      <c r="BZ1290" s="32">
        <f t="shared" si="1557"/>
        <v>5.2175079090560121E-2</v>
      </c>
      <c r="CA1290" s="32">
        <f t="shared" si="1558"/>
        <v>5.2969623442193012E-2</v>
      </c>
    </row>
    <row r="1291" spans="69:79" x14ac:dyDescent="0.25">
      <c r="BQ1291" s="32">
        <f t="shared" si="1539"/>
        <v>26</v>
      </c>
      <c r="BR1291" s="32">
        <f t="shared" si="1540"/>
        <v>13</v>
      </c>
      <c r="BS1291" s="32" t="str">
        <f t="shared" ca="1" si="1541"/>
        <v>SI</v>
      </c>
      <c r="BT1291" s="32" t="str">
        <f t="shared" ref="BT1291:BY1291" si="1577">BT1240</f>
        <v>from 5 to 10%</v>
      </c>
      <c r="BU1291" s="32" t="str">
        <f t="shared" si="1577"/>
        <v>TSO</v>
      </c>
      <c r="BV1291" s="32" t="str">
        <f t="shared" si="1577"/>
        <v>Transmission</v>
      </c>
      <c r="BW1291" s="32" t="str">
        <f t="shared" si="1577"/>
        <v>Gas turbine for gas grid  - inkl. transit</v>
      </c>
      <c r="BX1291" s="32" t="str">
        <f t="shared" si="1577"/>
        <v>Membrane for deblending - H2. use</v>
      </c>
      <c r="BY1291" s="32" t="str">
        <f t="shared" si="1577"/>
        <v>Gas turbine for gas grid  - inkl. transit-Membrane for deblending - H2. use</v>
      </c>
      <c r="BZ1291" s="32">
        <f t="shared" si="1557"/>
        <v>5.2175079090560121E-2</v>
      </c>
      <c r="CA1291" s="32">
        <f t="shared" si="1558"/>
        <v>5.7405343742670062E-2</v>
      </c>
    </row>
    <row r="1292" spans="69:79" x14ac:dyDescent="0.25">
      <c r="BQ1292" s="32">
        <f t="shared" si="1539"/>
        <v>26</v>
      </c>
      <c r="BR1292" s="32">
        <f t="shared" si="1540"/>
        <v>14</v>
      </c>
      <c r="BS1292" s="32" t="str">
        <f t="shared" ca="1" si="1541"/>
        <v>SI</v>
      </c>
      <c r="BT1292" s="32" t="str">
        <f t="shared" ref="BT1292:BY1292" si="1578">BT1241</f>
        <v>from 5 to 10%</v>
      </c>
      <c r="BU1292" s="32" t="str">
        <f t="shared" si="1578"/>
        <v>TSO</v>
      </c>
      <c r="BV1292" s="32" t="str">
        <f t="shared" si="1578"/>
        <v>Storage</v>
      </c>
      <c r="BW1292" s="32" t="str">
        <f t="shared" si="1578"/>
        <v>Gas turbine for storage (cavern + porous)</v>
      </c>
      <c r="BX1292" s="32" t="str">
        <f t="shared" si="1578"/>
        <v>Membrane for deblending - Investment</v>
      </c>
      <c r="BY1292" s="32" t="str">
        <f t="shared" si="1578"/>
        <v>Gas turbine for storage (cavern + porous)-Membrane for deblending - Investment</v>
      </c>
      <c r="BZ1292" s="32">
        <f t="shared" si="1557"/>
        <v>0</v>
      </c>
      <c r="CA1292" s="32">
        <f t="shared" si="1558"/>
        <v>0</v>
      </c>
    </row>
    <row r="1293" spans="69:79" x14ac:dyDescent="0.25">
      <c r="BQ1293" s="32">
        <f t="shared" si="1539"/>
        <v>26</v>
      </c>
      <c r="BR1293" s="32">
        <f t="shared" si="1540"/>
        <v>15</v>
      </c>
      <c r="BS1293" s="32" t="str">
        <f t="shared" ca="1" si="1541"/>
        <v>SI</v>
      </c>
      <c r="BT1293" s="32" t="str">
        <f t="shared" ref="BT1293:BY1293" si="1579">BT1242</f>
        <v>from 5 to 10%</v>
      </c>
      <c r="BU1293" s="32" t="str">
        <f t="shared" si="1579"/>
        <v>TSO</v>
      </c>
      <c r="BV1293" s="32" t="str">
        <f t="shared" si="1579"/>
        <v>Storage</v>
      </c>
      <c r="BW1293" s="32" t="str">
        <f t="shared" si="1579"/>
        <v>Gas turbine for storage (cavern + porous)</v>
      </c>
      <c r="BX1293" s="32" t="str">
        <f t="shared" si="1579"/>
        <v>Membrane for deblending - electr. demand</v>
      </c>
      <c r="BY1293" s="32" t="str">
        <f t="shared" si="1579"/>
        <v>Gas turbine for storage (cavern + porous)-Membrane for deblending - electr. demand</v>
      </c>
      <c r="BZ1293" s="32">
        <f t="shared" si="1557"/>
        <v>0</v>
      </c>
      <c r="CA1293" s="32">
        <f t="shared" si="1558"/>
        <v>0</v>
      </c>
    </row>
    <row r="1294" spans="69:79" x14ac:dyDescent="0.25">
      <c r="BQ1294" s="32">
        <f t="shared" si="1539"/>
        <v>26</v>
      </c>
      <c r="BR1294" s="32">
        <f t="shared" si="1540"/>
        <v>16</v>
      </c>
      <c r="BS1294" s="32" t="str">
        <f t="shared" ca="1" si="1541"/>
        <v>SI</v>
      </c>
      <c r="BT1294" s="32" t="str">
        <f t="shared" ref="BT1294:BY1294" si="1580">BT1243</f>
        <v>from 5 to 10%</v>
      </c>
      <c r="BU1294" s="32" t="str">
        <f t="shared" si="1580"/>
        <v>TSO</v>
      </c>
      <c r="BV1294" s="32" t="str">
        <f t="shared" si="1580"/>
        <v>Storage</v>
      </c>
      <c r="BW1294" s="32" t="str">
        <f t="shared" si="1580"/>
        <v>Gas turbine for storage (cavern + porous)</v>
      </c>
      <c r="BX1294" s="32" t="str">
        <f t="shared" si="1580"/>
        <v>Membrane for deblending - H2. use</v>
      </c>
      <c r="BY1294" s="32" t="str">
        <f t="shared" si="1580"/>
        <v>Gas turbine for storage (cavern + porous)-Membrane for deblending - H2. use</v>
      </c>
      <c r="BZ1294" s="32">
        <f t="shared" si="1557"/>
        <v>0</v>
      </c>
      <c r="CA1294" s="32">
        <f t="shared" si="1558"/>
        <v>0</v>
      </c>
    </row>
    <row r="1295" spans="69:79" x14ac:dyDescent="0.25">
      <c r="BQ1295" s="32">
        <f t="shared" si="1539"/>
        <v>26</v>
      </c>
      <c r="BR1295" s="32">
        <f t="shared" si="1540"/>
        <v>17</v>
      </c>
      <c r="BS1295" s="32" t="str">
        <f t="shared" ca="1" si="1541"/>
        <v>SI</v>
      </c>
      <c r="BT1295" s="32" t="str">
        <f t="shared" ref="BT1295:BY1295" si="1581">BT1244</f>
        <v>from 5 to 10%</v>
      </c>
      <c r="BU1295" s="32" t="str">
        <f t="shared" si="1581"/>
        <v>TSO</v>
      </c>
      <c r="BV1295" s="32" t="str">
        <f t="shared" si="1581"/>
        <v>Industrie</v>
      </c>
      <c r="BW1295" s="32" t="str">
        <f t="shared" si="1581"/>
        <v>50% industrial high temperature application (&gt;500°C without glass)</v>
      </c>
      <c r="BX1295" s="32" t="str">
        <f t="shared" si="1581"/>
        <v>Calorific value adjustment - Investment</v>
      </c>
      <c r="BY1295" s="32" t="str">
        <f t="shared" si="1581"/>
        <v>50% industrial high temperature application (&gt;500°C without glass)-Calorific value adjustment - Investment</v>
      </c>
      <c r="BZ1295" s="32">
        <f t="shared" si="1557"/>
        <v>0.15644446770799511</v>
      </c>
      <c r="CA1295" s="32">
        <f t="shared" si="1558"/>
        <v>0.85019552739791848</v>
      </c>
    </row>
    <row r="1296" spans="69:79" x14ac:dyDescent="0.25">
      <c r="BQ1296" s="32">
        <f t="shared" si="1539"/>
        <v>26</v>
      </c>
      <c r="BR1296" s="32">
        <f t="shared" si="1540"/>
        <v>18</v>
      </c>
      <c r="BS1296" s="32" t="str">
        <f t="shared" ca="1" si="1541"/>
        <v>SI</v>
      </c>
      <c r="BT1296" s="32" t="str">
        <f t="shared" ref="BT1296:BY1296" si="1582">BT1245</f>
        <v>from 5 to 10%</v>
      </c>
      <c r="BU1296" s="32" t="str">
        <f t="shared" si="1582"/>
        <v>TSO</v>
      </c>
      <c r="BV1296" s="32" t="str">
        <f t="shared" si="1582"/>
        <v>Industrie</v>
      </c>
      <c r="BW1296" s="32" t="str">
        <f t="shared" si="1582"/>
        <v>50% industrial high temperature application (&gt;500°C without glass)</v>
      </c>
      <c r="BX1296" s="32" t="str">
        <f t="shared" si="1582"/>
        <v xml:space="preserve">Calorific value adjustment - LPG demand </v>
      </c>
      <c r="BY1296" s="32" t="str">
        <f t="shared" si="1582"/>
        <v xml:space="preserve">50% industrial high temperature application (&gt;500°C without glass)-Calorific value adjustment - LPG demand </v>
      </c>
      <c r="BZ1296" s="32">
        <f t="shared" si="1557"/>
        <v>1.3704535371220372</v>
      </c>
      <c r="CA1296" s="32">
        <f t="shared" si="1558"/>
        <v>7.2232424573823897</v>
      </c>
    </row>
    <row r="1297" spans="69:79" x14ac:dyDescent="0.25">
      <c r="BQ1297" s="32">
        <f t="shared" si="1539"/>
        <v>26</v>
      </c>
      <c r="BR1297" s="32">
        <f t="shared" si="1540"/>
        <v>19</v>
      </c>
      <c r="BS1297" s="32" t="str">
        <f t="shared" ca="1" si="1541"/>
        <v>SI</v>
      </c>
      <c r="BT1297" s="32" t="str">
        <f t="shared" ref="BT1297:BY1297" si="1583">BT1246</f>
        <v>from 5 to 10%</v>
      </c>
      <c r="BU1297" s="32" t="str">
        <f t="shared" si="1583"/>
        <v>TSO</v>
      </c>
      <c r="BV1297" s="32" t="str">
        <f t="shared" si="1583"/>
        <v>Transmission</v>
      </c>
      <c r="BW1297" s="32" t="str">
        <f t="shared" si="1583"/>
        <v>Instalation of higher gas turbine capacities for compressors - inkl. transit and storage</v>
      </c>
      <c r="BX1297" s="32" t="str">
        <f t="shared" si="1583"/>
        <v>Investment +30% of excisting capacity</v>
      </c>
      <c r="BY1297" s="32" t="str">
        <f t="shared" si="1583"/>
        <v>Instalation of higher gas turbine capacities for compressors - inkl. transit and storage-Investment +30% of excisting capacity</v>
      </c>
      <c r="BZ1297" s="32">
        <f t="shared" si="1557"/>
        <v>8.5356787131764585E-3</v>
      </c>
      <c r="CA1297" s="32">
        <f t="shared" si="1558"/>
        <v>1.3062579328633201</v>
      </c>
    </row>
    <row r="1298" spans="69:79" x14ac:dyDescent="0.25">
      <c r="BQ1298" s="32">
        <f t="shared" si="1539"/>
        <v>26</v>
      </c>
      <c r="BR1298" s="32">
        <f t="shared" si="1540"/>
        <v>20</v>
      </c>
      <c r="BS1298" s="32" t="str">
        <f t="shared" ca="1" si="1541"/>
        <v>SI</v>
      </c>
      <c r="BT1298" s="32" t="str">
        <f t="shared" ref="BT1298:BY1298" si="1584">BT1247</f>
        <v>from 5 to 10%</v>
      </c>
      <c r="BU1298" s="32" t="str">
        <f t="shared" si="1584"/>
        <v>TSO</v>
      </c>
      <c r="BV1298" s="32" t="str">
        <f t="shared" si="1584"/>
        <v>Transmission</v>
      </c>
      <c r="BW1298" s="32" t="str">
        <f t="shared" si="1584"/>
        <v>Instalation of higher gas turbine capacities for compressors - inkl. transit and storage</v>
      </c>
      <c r="BX1298" s="32" t="str">
        <f t="shared" si="1584"/>
        <v>Gas demand +30% of excisting transport losses</v>
      </c>
      <c r="BY1298" s="32" t="str">
        <f t="shared" si="1584"/>
        <v>Instalation of higher gas turbine capacities for compressors - inkl. transit and storage-Gas demand +30% of excisting transport losses</v>
      </c>
      <c r="BZ1298" s="32">
        <f t="shared" si="1557"/>
        <v>1.5652523727168036E-2</v>
      </c>
      <c r="CA1298" s="32">
        <f t="shared" si="1558"/>
        <v>0.43866021546816775</v>
      </c>
    </row>
    <row r="1299" spans="69:79" x14ac:dyDescent="0.25">
      <c r="BQ1299" s="32">
        <f t="shared" si="1539"/>
        <v>26</v>
      </c>
      <c r="BR1299" s="32">
        <f t="shared" si="1540"/>
        <v>21</v>
      </c>
      <c r="BS1299" s="32" t="str">
        <f t="shared" ca="1" si="1541"/>
        <v>SI</v>
      </c>
      <c r="BT1299" s="32" t="str">
        <f t="shared" ref="BT1299:BY1299" si="1585">BT1248</f>
        <v>from 5 to 10%</v>
      </c>
      <c r="BU1299" s="32" t="str">
        <f t="shared" si="1585"/>
        <v>TSO</v>
      </c>
      <c r="BV1299" s="32" t="str">
        <f t="shared" si="1585"/>
        <v>Storage</v>
      </c>
      <c r="BW1299" s="32" t="str">
        <f t="shared" si="1585"/>
        <v>Gas pressure regulator storage withdrawal</v>
      </c>
      <c r="BX1299" s="32" t="str">
        <f t="shared" si="1585"/>
        <v xml:space="preserve">  +3% less energy required</v>
      </c>
      <c r="BY1299" s="32" t="str">
        <f t="shared" si="1585"/>
        <v>Gas pressure regulator storage withdrawal-  +3% less energy required</v>
      </c>
      <c r="BZ1299" s="32">
        <f t="shared" si="1557"/>
        <v>0</v>
      </c>
      <c r="CA1299" s="32">
        <f t="shared" si="1558"/>
        <v>0</v>
      </c>
    </row>
    <row r="1300" spans="69:79" x14ac:dyDescent="0.25">
      <c r="BQ1300" s="32">
        <f t="shared" si="1539"/>
        <v>26</v>
      </c>
      <c r="BR1300" s="32">
        <f t="shared" si="1540"/>
        <v>22</v>
      </c>
      <c r="BS1300" s="32" t="str">
        <f t="shared" ca="1" si="1541"/>
        <v>SI</v>
      </c>
      <c r="BT1300" s="32" t="str">
        <f t="shared" ref="BT1300:BY1300" si="1586">BT1249</f>
        <v>from 5 to 10%</v>
      </c>
      <c r="BU1300" s="32" t="str">
        <f t="shared" si="1586"/>
        <v>TSO</v>
      </c>
      <c r="BV1300" s="32" t="str">
        <f t="shared" si="1586"/>
        <v>Storage</v>
      </c>
      <c r="BW1300" s="32" t="str">
        <f t="shared" si="1586"/>
        <v>H2 losses by drying</v>
      </c>
      <c r="BX1300" s="32" t="str">
        <f t="shared" si="1586"/>
        <v xml:space="preserve">  5% of H2</v>
      </c>
      <c r="BY1300" s="32" t="str">
        <f t="shared" si="1586"/>
        <v>H2 losses by drying-  5% of H2</v>
      </c>
      <c r="BZ1300" s="32">
        <f t="shared" si="1557"/>
        <v>0</v>
      </c>
      <c r="CA1300" s="32">
        <f t="shared" si="1558"/>
        <v>0</v>
      </c>
    </row>
    <row r="1301" spans="69:79" x14ac:dyDescent="0.25">
      <c r="BQ1301" s="32">
        <f t="shared" si="1539"/>
        <v>26</v>
      </c>
      <c r="BR1301" s="32">
        <f t="shared" si="1540"/>
        <v>23</v>
      </c>
      <c r="BS1301" s="32" t="str">
        <f t="shared" ca="1" si="1541"/>
        <v>SI</v>
      </c>
      <c r="BT1301" s="32" t="str">
        <f t="shared" ref="BT1301:BY1301" si="1587">BT1250</f>
        <v>from 5 to 10%</v>
      </c>
      <c r="BU1301" s="32" t="str">
        <f t="shared" si="1587"/>
        <v>TSO</v>
      </c>
      <c r="BV1301" s="32" t="str">
        <f t="shared" si="1587"/>
        <v>Transmission</v>
      </c>
      <c r="BW1301" s="32" t="str">
        <f t="shared" si="1587"/>
        <v>Gas pressure regulator &gt;40 to 16bar</v>
      </c>
      <c r="BX1301" s="32" t="str">
        <f t="shared" si="1587"/>
        <v xml:space="preserve">  +3% less energy required</v>
      </c>
      <c r="BY1301" s="32" t="str">
        <f t="shared" si="1587"/>
        <v>Gas pressure regulator &gt;40 to 16bar-  +3% less energy required</v>
      </c>
      <c r="BZ1301" s="32">
        <f t="shared" si="1557"/>
        <v>4.6334819667434612E-4</v>
      </c>
      <c r="CA1301" s="32">
        <f t="shared" si="1558"/>
        <v>-1.2985281053250924E-2</v>
      </c>
    </row>
    <row r="1302" spans="69:79" x14ac:dyDescent="0.25">
      <c r="BQ1302" s="32">
        <f t="shared" si="1539"/>
        <v>26</v>
      </c>
      <c r="BR1302" s="32">
        <f t="shared" si="1540"/>
        <v>24</v>
      </c>
      <c r="BS1302" s="32" t="str">
        <f t="shared" ca="1" si="1541"/>
        <v>SI</v>
      </c>
      <c r="BT1302" s="32" t="str">
        <f t="shared" ref="BT1302:BY1302" si="1588">BT1251</f>
        <v>from 5 to 10%</v>
      </c>
      <c r="BU1302" s="32" t="str">
        <f t="shared" si="1588"/>
        <v>DSO</v>
      </c>
      <c r="BV1302" s="32" t="str">
        <f t="shared" si="1588"/>
        <v>Industrie</v>
      </c>
      <c r="BW1302" s="32" t="str">
        <f t="shared" si="1588"/>
        <v>50% industrial high temperature application (&gt;500°C without glass)</v>
      </c>
      <c r="BX1302" s="32" t="str">
        <f t="shared" si="1588"/>
        <v>Calorific value adjustment - Investment</v>
      </c>
      <c r="BY1302" s="32" t="str">
        <f t="shared" si="1588"/>
        <v>50% industrial high temperature application (&gt;500°C without glass)-Calorific value adjustment - Investment</v>
      </c>
      <c r="BZ1302" s="32">
        <f t="shared" si="1557"/>
        <v>0.15644446770799511</v>
      </c>
      <c r="CA1302" s="32">
        <f t="shared" si="1558"/>
        <v>0.85019552739791848</v>
      </c>
    </row>
    <row r="1303" spans="69:79" x14ac:dyDescent="0.25">
      <c r="BQ1303" s="32">
        <f t="shared" si="1539"/>
        <v>26</v>
      </c>
      <c r="BR1303" s="32">
        <f t="shared" si="1540"/>
        <v>25</v>
      </c>
      <c r="BS1303" s="32" t="str">
        <f t="shared" ca="1" si="1541"/>
        <v>SI</v>
      </c>
      <c r="BT1303" s="32" t="str">
        <f t="shared" ref="BT1303:BY1303" si="1589">BT1252</f>
        <v>from 5 to 10%</v>
      </c>
      <c r="BU1303" s="32" t="str">
        <f t="shared" si="1589"/>
        <v>DSO</v>
      </c>
      <c r="BV1303" s="32" t="str">
        <f t="shared" si="1589"/>
        <v>Industrie</v>
      </c>
      <c r="BW1303" s="32" t="str">
        <f t="shared" si="1589"/>
        <v>50% industrial high temperature application (&gt;500°C without glass)</v>
      </c>
      <c r="BX1303" s="32" t="str">
        <f t="shared" si="1589"/>
        <v xml:space="preserve">Calorific value adjustment - LPG demand </v>
      </c>
      <c r="BY1303" s="32" t="str">
        <f t="shared" si="1589"/>
        <v xml:space="preserve">50% industrial high temperature application (&gt;500°C without glass)-Calorific value adjustment - LPG demand </v>
      </c>
      <c r="BZ1303" s="32">
        <f t="shared" si="1557"/>
        <v>1.3704535371220372</v>
      </c>
      <c r="CA1303" s="32">
        <f t="shared" si="1558"/>
        <v>7.2232424573823897</v>
      </c>
    </row>
    <row r="1304" spans="69:79" x14ac:dyDescent="0.25">
      <c r="BQ1304" s="32">
        <f t="shared" si="1539"/>
        <v>26</v>
      </c>
      <c r="BR1304" s="32">
        <f t="shared" si="1540"/>
        <v>26</v>
      </c>
      <c r="BS1304" s="32" t="str">
        <f t="shared" ca="1" si="1541"/>
        <v>SI</v>
      </c>
      <c r="BT1304" s="32" t="str">
        <f t="shared" ref="BT1304:BY1304" si="1590">BT1253</f>
        <v>from 5 to 10%</v>
      </c>
      <c r="BU1304" s="32" t="str">
        <f t="shared" si="1590"/>
        <v>TSO</v>
      </c>
      <c r="BV1304" s="32" t="str">
        <f t="shared" si="1590"/>
        <v>Transmission</v>
      </c>
      <c r="BW1304" s="32" t="str">
        <f t="shared" si="1590"/>
        <v>gas chromatographs (GC)</v>
      </c>
      <c r="BX1304" s="32" t="str">
        <f t="shared" si="1590"/>
        <v>Adaptation - Exchange helium</v>
      </c>
      <c r="BY1304" s="32" t="str">
        <f t="shared" si="1590"/>
        <v>gas chromatographs (GC)-Adaptation - Exchange helium</v>
      </c>
      <c r="BZ1304" s="32">
        <f t="shared" si="1557"/>
        <v>1.7533766233766231E-2</v>
      </c>
      <c r="CA1304" s="32">
        <f t="shared" si="1558"/>
        <v>0.13845058746153674</v>
      </c>
    </row>
    <row r="1305" spans="69:79" x14ac:dyDescent="0.25">
      <c r="BQ1305" s="32">
        <f t="shared" si="1539"/>
        <v>26</v>
      </c>
      <c r="BR1305" s="32">
        <f t="shared" si="1540"/>
        <v>27</v>
      </c>
      <c r="BS1305" s="32" t="str">
        <f t="shared" ca="1" si="1541"/>
        <v>SI</v>
      </c>
      <c r="BT1305" s="32" t="str">
        <f t="shared" ref="BT1305:BY1305" si="1591">BT1254</f>
        <v>from 5 to 10%</v>
      </c>
      <c r="BU1305" s="32" t="str">
        <f t="shared" si="1591"/>
        <v>DSO</v>
      </c>
      <c r="BV1305" s="32" t="str">
        <f t="shared" si="1591"/>
        <v>Industrie</v>
      </c>
      <c r="BW1305" s="32" t="str">
        <f t="shared" si="1591"/>
        <v>Chemical industry (material use), glass</v>
      </c>
      <c r="BX1305" s="32" t="str">
        <f t="shared" si="1591"/>
        <v>Membrane for deblending - Investment</v>
      </c>
      <c r="BY1305" s="32" t="str">
        <f t="shared" si="1591"/>
        <v>Chemical industry (material use), glass-Membrane for deblending - Investment</v>
      </c>
      <c r="BZ1305" s="32">
        <f t="shared" si="1557"/>
        <v>5.4422086875246599E-2</v>
      </c>
      <c r="CA1305" s="32">
        <f t="shared" si="1558"/>
        <v>3.4255526764114606E-2</v>
      </c>
    </row>
    <row r="1306" spans="69:79" x14ac:dyDescent="0.25">
      <c r="BQ1306" s="32">
        <f t="shared" si="1539"/>
        <v>26</v>
      </c>
      <c r="BR1306" s="32">
        <f t="shared" si="1540"/>
        <v>28</v>
      </c>
      <c r="BS1306" s="32" t="str">
        <f t="shared" ca="1" si="1541"/>
        <v>SI</v>
      </c>
      <c r="BT1306" s="32" t="str">
        <f t="shared" ref="BT1306:BY1306" si="1592">BT1255</f>
        <v>from 5 to 10%</v>
      </c>
      <c r="BU1306" s="32" t="str">
        <f t="shared" si="1592"/>
        <v>DSO</v>
      </c>
      <c r="BV1306" s="32" t="str">
        <f t="shared" si="1592"/>
        <v>Industrie</v>
      </c>
      <c r="BW1306" s="32" t="str">
        <f t="shared" si="1592"/>
        <v>Chemical industry (material use), glass</v>
      </c>
      <c r="BX1306" s="32" t="str">
        <f t="shared" si="1592"/>
        <v>Membrane for deblending - H2. use</v>
      </c>
      <c r="BY1306" s="32" t="str">
        <f t="shared" si="1592"/>
        <v>Chemical industry (material use), glass-Membrane for deblending - H2. use</v>
      </c>
      <c r="BZ1306" s="32">
        <f t="shared" si="1557"/>
        <v>0.47673748102716024</v>
      </c>
      <c r="CA1306" s="32">
        <f t="shared" si="1558"/>
        <v>0.26226389543058937</v>
      </c>
    </row>
    <row r="1307" spans="69:79" x14ac:dyDescent="0.25">
      <c r="BQ1307" s="32">
        <f t="shared" si="1539"/>
        <v>26</v>
      </c>
      <c r="BR1307" s="32">
        <f t="shared" si="1540"/>
        <v>29</v>
      </c>
      <c r="BS1307" s="32" t="str">
        <f t="shared" ca="1" si="1541"/>
        <v>SI</v>
      </c>
      <c r="BT1307" s="32" t="str">
        <f t="shared" ref="BT1307:BY1307" si="1593">BT1256</f>
        <v>from 10 to 20%</v>
      </c>
      <c r="BU1307" s="32" t="str">
        <f t="shared" si="1593"/>
        <v>TSO</v>
      </c>
      <c r="BV1307" s="32" t="str">
        <f t="shared" si="1593"/>
        <v>Transmission</v>
      </c>
      <c r="BW1307" s="32" t="str">
        <f t="shared" si="1593"/>
        <v>compresor gas grid</v>
      </c>
      <c r="BX1307" s="32" t="str">
        <f t="shared" si="1593"/>
        <v>Component exchange - 50% Investment</v>
      </c>
      <c r="BY1307" s="32" t="str">
        <f t="shared" si="1593"/>
        <v>compresor gas grid-Component exchange - 50% Investment</v>
      </c>
      <c r="BZ1307" s="32">
        <f t="shared" si="1557"/>
        <v>2.8452262377254865E-2</v>
      </c>
      <c r="CA1307" s="32">
        <f t="shared" si="1558"/>
        <v>2.5676057683518487</v>
      </c>
    </row>
    <row r="1308" spans="69:79" x14ac:dyDescent="0.25">
      <c r="BQ1308" s="32">
        <f t="shared" si="1539"/>
        <v>26</v>
      </c>
      <c r="BR1308" s="32">
        <f t="shared" si="1540"/>
        <v>30</v>
      </c>
      <c r="BS1308" s="32" t="str">
        <f t="shared" ca="1" si="1541"/>
        <v>SI</v>
      </c>
      <c r="BT1308" s="32" t="str">
        <f t="shared" ref="BT1308:BY1308" si="1594">BT1257</f>
        <v>from 10 to 20%</v>
      </c>
      <c r="BU1308" s="32" t="str">
        <f t="shared" si="1594"/>
        <v>TSO</v>
      </c>
      <c r="BV1308" s="32" t="str">
        <f t="shared" si="1594"/>
        <v>Storage</v>
      </c>
      <c r="BW1308" s="32" t="str">
        <f t="shared" si="1594"/>
        <v>compresor storage (cavern + porous)</v>
      </c>
      <c r="BX1308" s="32" t="str">
        <f t="shared" si="1594"/>
        <v>Component exchange - 50% Investment</v>
      </c>
      <c r="BY1308" s="32" t="str">
        <f t="shared" si="1594"/>
        <v>compresor storage (cavern + porous)-Component exchange - 50% Investment</v>
      </c>
      <c r="BZ1308" s="32">
        <f t="shared" si="1557"/>
        <v>0</v>
      </c>
      <c r="CA1308" s="32">
        <f t="shared" si="1558"/>
        <v>0</v>
      </c>
    </row>
    <row r="1309" spans="69:79" x14ac:dyDescent="0.25">
      <c r="BQ1309" s="32">
        <f t="shared" si="1539"/>
        <v>26</v>
      </c>
      <c r="BR1309" s="32">
        <f t="shared" si="1540"/>
        <v>31</v>
      </c>
      <c r="BS1309" s="32" t="str">
        <f t="shared" ca="1" si="1541"/>
        <v>SI</v>
      </c>
      <c r="BT1309" s="32" t="str">
        <f t="shared" ref="BT1309:BY1309" si="1595">BT1258</f>
        <v>from 10 to 20%</v>
      </c>
      <c r="BU1309" s="32" t="str">
        <f t="shared" si="1595"/>
        <v>TSO</v>
      </c>
      <c r="BV1309" s="32" t="str">
        <f t="shared" si="1595"/>
        <v>Transmission</v>
      </c>
      <c r="BW1309" s="32" t="str">
        <f t="shared" si="1595"/>
        <v>Instalation of higher gas turbine capacities for compressors - inkl. transit and storage</v>
      </c>
      <c r="BX1309" s="32" t="str">
        <f t="shared" si="1595"/>
        <v>Investment +40% of excisting capacity</v>
      </c>
      <c r="BY1309" s="32" t="str">
        <f t="shared" si="1595"/>
        <v>Instalation of higher gas turbine capacities for compressors - inkl. transit and storage-Investment +40% of excisting capacity</v>
      </c>
      <c r="BZ1309" s="32">
        <f t="shared" si="1557"/>
        <v>1.1380904950901946E-2</v>
      </c>
      <c r="CA1309" s="32">
        <f t="shared" si="1558"/>
        <v>1.7416772438177603</v>
      </c>
    </row>
    <row r="1310" spans="69:79" x14ac:dyDescent="0.25">
      <c r="BQ1310" s="32">
        <f t="shared" si="1539"/>
        <v>26</v>
      </c>
      <c r="BR1310" s="32">
        <f t="shared" si="1540"/>
        <v>32</v>
      </c>
      <c r="BS1310" s="32" t="str">
        <f t="shared" ca="1" si="1541"/>
        <v>SI</v>
      </c>
      <c r="BT1310" s="32" t="str">
        <f t="shared" ref="BT1310:BY1310" si="1596">BT1259</f>
        <v>from 10 to 20%</v>
      </c>
      <c r="BU1310" s="32" t="str">
        <f t="shared" si="1596"/>
        <v>TSO</v>
      </c>
      <c r="BV1310" s="32" t="str">
        <f t="shared" si="1596"/>
        <v>Transmission</v>
      </c>
      <c r="BW1310" s="32" t="str">
        <f t="shared" si="1596"/>
        <v>Instalation of higher gas turbine capacities for compressors - inkl. transit and storage</v>
      </c>
      <c r="BX1310" s="32" t="str">
        <f t="shared" si="1596"/>
        <v>Gas demand +40% of excisting transport losses</v>
      </c>
      <c r="BY1310" s="32" t="str">
        <f t="shared" si="1596"/>
        <v>Instalation of higher gas turbine capacities for compressors - inkl. transit and storage-Gas demand +40% of excisting transport losses</v>
      </c>
      <c r="BZ1310" s="32">
        <f t="shared" si="1557"/>
        <v>2.087003163622405E-2</v>
      </c>
      <c r="CA1310" s="32">
        <f t="shared" si="1558"/>
        <v>0.58488028729089037</v>
      </c>
    </row>
    <row r="1311" spans="69:79" x14ac:dyDescent="0.25">
      <c r="BQ1311" s="32">
        <f t="shared" si="1539"/>
        <v>26</v>
      </c>
      <c r="BR1311" s="32">
        <f t="shared" si="1540"/>
        <v>33</v>
      </c>
      <c r="BS1311" s="32" t="str">
        <f t="shared" ca="1" si="1541"/>
        <v>SI</v>
      </c>
      <c r="BT1311" s="32" t="str">
        <f t="shared" ref="BT1311:BY1311" si="1597">BT1260</f>
        <v>from 10 to 20%</v>
      </c>
      <c r="BU1311" s="32" t="str">
        <f t="shared" si="1597"/>
        <v>TSO</v>
      </c>
      <c r="BV1311" s="32" t="str">
        <f t="shared" si="1597"/>
        <v>Transmission</v>
      </c>
      <c r="BW1311" s="32" t="str">
        <f t="shared" si="1597"/>
        <v>gas chromatographs (GC)</v>
      </c>
      <c r="BX1311" s="32" t="str">
        <f t="shared" si="1597"/>
        <v>Adaptation - Exchange helium</v>
      </c>
      <c r="BY1311" s="32" t="str">
        <f t="shared" si="1597"/>
        <v>gas chromatographs (GC)-Adaptation - Exchange helium</v>
      </c>
      <c r="BZ1311" s="32">
        <f t="shared" si="1557"/>
        <v>1.7533766233766231E-2</v>
      </c>
      <c r="CA1311" s="32">
        <f t="shared" si="1558"/>
        <v>0</v>
      </c>
    </row>
    <row r="1312" spans="69:79" x14ac:dyDescent="0.25">
      <c r="BQ1312" s="32">
        <f t="shared" si="1539"/>
        <v>26</v>
      </c>
      <c r="BR1312" s="32">
        <f t="shared" si="1540"/>
        <v>34</v>
      </c>
      <c r="BS1312" s="32" t="str">
        <f t="shared" ca="1" si="1541"/>
        <v>SI</v>
      </c>
      <c r="BT1312" s="32" t="str">
        <f t="shared" ref="BT1312:BY1312" si="1598">BT1261</f>
        <v>from 10 to 20%</v>
      </c>
      <c r="BU1312" s="32" t="str">
        <f t="shared" si="1598"/>
        <v>DSO</v>
      </c>
      <c r="BV1312" s="32" t="str">
        <f t="shared" si="1598"/>
        <v>End-use</v>
      </c>
      <c r="BW1312" s="32" t="str">
        <f t="shared" si="1598"/>
        <v>CHP for power generation</v>
      </c>
      <c r="BX1312" s="32" t="str">
        <f t="shared" si="1598"/>
        <v>Membrane for deblending - Investment</v>
      </c>
      <c r="BY1312" s="32" t="str">
        <f t="shared" si="1598"/>
        <v>CHP for power generation-Membrane for deblending - Investment</v>
      </c>
      <c r="BZ1312" s="32">
        <f t="shared" si="1557"/>
        <v>9.9249425463916699E-2</v>
      </c>
      <c r="CA1312" s="32">
        <f t="shared" si="1558"/>
        <v>0.24837888554981513</v>
      </c>
    </row>
    <row r="1313" spans="69:79" x14ac:dyDescent="0.25">
      <c r="BQ1313" s="32">
        <f t="shared" si="1539"/>
        <v>26</v>
      </c>
      <c r="BR1313" s="32">
        <f t="shared" si="1540"/>
        <v>35</v>
      </c>
      <c r="BS1313" s="32" t="str">
        <f t="shared" ca="1" si="1541"/>
        <v>SI</v>
      </c>
      <c r="BT1313" s="32" t="str">
        <f t="shared" ref="BT1313:BY1313" si="1599">BT1262</f>
        <v>from 10 to 20%</v>
      </c>
      <c r="BU1313" s="32" t="str">
        <f t="shared" si="1599"/>
        <v>DSO</v>
      </c>
      <c r="BV1313" s="32" t="str">
        <f t="shared" si="1599"/>
        <v>End-use</v>
      </c>
      <c r="BW1313" s="32" t="str">
        <f t="shared" si="1599"/>
        <v>CHP for power generation</v>
      </c>
      <c r="BX1313" s="32" t="str">
        <f t="shared" si="1599"/>
        <v>Membrane for deblending - electr. demand</v>
      </c>
      <c r="BY1313" s="32" t="str">
        <f t="shared" si="1599"/>
        <v>CHP for power generation-Membrane for deblending - electr. demand</v>
      </c>
      <c r="BZ1313" s="32">
        <f t="shared" si="1557"/>
        <v>0.22340564837346691</v>
      </c>
      <c r="CA1313" s="32">
        <f t="shared" si="1558"/>
        <v>0.21837098401967983</v>
      </c>
    </row>
    <row r="1314" spans="69:79" x14ac:dyDescent="0.25">
      <c r="BQ1314" s="32">
        <f t="shared" si="1539"/>
        <v>26</v>
      </c>
      <c r="BR1314" s="32">
        <f t="shared" si="1540"/>
        <v>36</v>
      </c>
      <c r="BS1314" s="32" t="str">
        <f t="shared" ca="1" si="1541"/>
        <v>SI</v>
      </c>
      <c r="BT1314" s="32" t="str">
        <f t="shared" ref="BT1314:BY1314" si="1600">BT1263</f>
        <v>from 10 to 20%</v>
      </c>
      <c r="BU1314" s="32" t="str">
        <f t="shared" si="1600"/>
        <v>DSO</v>
      </c>
      <c r="BV1314" s="32" t="str">
        <f t="shared" si="1600"/>
        <v>End-use</v>
      </c>
      <c r="BW1314" s="32" t="str">
        <f t="shared" si="1600"/>
        <v>CHP for power generation</v>
      </c>
      <c r="BX1314" s="32" t="str">
        <f t="shared" si="1600"/>
        <v>Membrane for deblending - H2. use</v>
      </c>
      <c r="BY1314" s="32" t="str">
        <f t="shared" si="1600"/>
        <v>CHP for power generation-Membrane for deblending - H2. use</v>
      </c>
      <c r="BZ1314" s="32">
        <f t="shared" si="1557"/>
        <v>0.22340564837346691</v>
      </c>
      <c r="CA1314" s="32">
        <f t="shared" si="1558"/>
        <v>0.49160167123745779</v>
      </c>
    </row>
    <row r="1315" spans="69:79" x14ac:dyDescent="0.25">
      <c r="BQ1315" s="32">
        <f t="shared" si="1539"/>
        <v>26</v>
      </c>
      <c r="BR1315" s="32">
        <f t="shared" si="1540"/>
        <v>37</v>
      </c>
      <c r="BS1315" s="32" t="str">
        <f t="shared" ca="1" si="1541"/>
        <v>SI</v>
      </c>
      <c r="BT1315" s="32" t="str">
        <f t="shared" ref="BT1315:BY1315" si="1601">BT1264</f>
        <v>from 10 to 20%</v>
      </c>
      <c r="BU1315" s="32" t="str">
        <f t="shared" si="1601"/>
        <v>TSO</v>
      </c>
      <c r="BV1315" s="32" t="str">
        <f t="shared" si="1601"/>
        <v>Storage</v>
      </c>
      <c r="BW1315" s="32" t="str">
        <f t="shared" si="1601"/>
        <v>Gas pressure regulator storage withdrawal</v>
      </c>
      <c r="BX1315" s="32" t="str">
        <f t="shared" si="1601"/>
        <v xml:space="preserve">  +5% less energy required</v>
      </c>
      <c r="BY1315" s="32" t="str">
        <f t="shared" si="1601"/>
        <v>Gas pressure regulator storage withdrawal-  +5% less energy required</v>
      </c>
      <c r="BZ1315" s="32">
        <f t="shared" si="1557"/>
        <v>0</v>
      </c>
      <c r="CA1315" s="32">
        <f t="shared" si="1558"/>
        <v>0</v>
      </c>
    </row>
    <row r="1316" spans="69:79" x14ac:dyDescent="0.25">
      <c r="BQ1316" s="32">
        <f t="shared" si="1539"/>
        <v>26</v>
      </c>
      <c r="BR1316" s="32">
        <f t="shared" si="1540"/>
        <v>38</v>
      </c>
      <c r="BS1316" s="32" t="str">
        <f t="shared" ca="1" si="1541"/>
        <v>SI</v>
      </c>
      <c r="BT1316" s="32" t="str">
        <f t="shared" ref="BT1316:BY1316" si="1602">BT1265</f>
        <v>from 10 to 20%</v>
      </c>
      <c r="BU1316" s="32" t="str">
        <f t="shared" si="1602"/>
        <v>TSO</v>
      </c>
      <c r="BV1316" s="32" t="str">
        <f t="shared" si="1602"/>
        <v>Storage</v>
      </c>
      <c r="BW1316" s="32" t="str">
        <f t="shared" si="1602"/>
        <v>H2 losses by drying</v>
      </c>
      <c r="BX1316" s="32" t="str">
        <f t="shared" si="1602"/>
        <v xml:space="preserve">  5% of H2</v>
      </c>
      <c r="BY1316" s="32" t="str">
        <f t="shared" si="1602"/>
        <v>H2 losses by drying-  5% of H2</v>
      </c>
      <c r="BZ1316" s="32">
        <f t="shared" si="1557"/>
        <v>0</v>
      </c>
      <c r="CA1316" s="32">
        <f t="shared" si="1558"/>
        <v>0</v>
      </c>
    </row>
    <row r="1317" spans="69:79" x14ac:dyDescent="0.25">
      <c r="BQ1317" s="32">
        <f t="shared" si="1539"/>
        <v>26</v>
      </c>
      <c r="BR1317" s="32">
        <f t="shared" si="1540"/>
        <v>39</v>
      </c>
      <c r="BS1317" s="32" t="str">
        <f t="shared" ca="1" si="1541"/>
        <v>SI</v>
      </c>
      <c r="BT1317" s="32" t="str">
        <f t="shared" ref="BT1317:BY1317" si="1603">BT1266</f>
        <v>from 10 to 20%</v>
      </c>
      <c r="BU1317" s="32" t="str">
        <f t="shared" si="1603"/>
        <v>TSO</v>
      </c>
      <c r="BV1317" s="32" t="str">
        <f t="shared" si="1603"/>
        <v>Transmission</v>
      </c>
      <c r="BW1317" s="32" t="str">
        <f t="shared" si="1603"/>
        <v>Gas pressure regulator &gt;40 to 16bar</v>
      </c>
      <c r="BX1317" s="32" t="str">
        <f t="shared" si="1603"/>
        <v xml:space="preserve"> +5% less energy required</v>
      </c>
      <c r="BY1317" s="32" t="str">
        <f t="shared" si="1603"/>
        <v>Gas pressure regulator &gt;40 to 16bar- +5% less energy required</v>
      </c>
      <c r="BZ1317" s="32">
        <f t="shared" si="1557"/>
        <v>7.7224699445724364E-4</v>
      </c>
      <c r="CA1317" s="32">
        <f t="shared" si="1558"/>
        <v>-2.1642135088751544E-2</v>
      </c>
    </row>
    <row r="1318" spans="69:79" x14ac:dyDescent="0.25">
      <c r="BQ1318" s="32">
        <f t="shared" si="1539"/>
        <v>26</v>
      </c>
      <c r="BR1318" s="32">
        <f t="shared" si="1540"/>
        <v>40</v>
      </c>
      <c r="BS1318" s="32" t="str">
        <f t="shared" ca="1" si="1541"/>
        <v>SI</v>
      </c>
      <c r="BT1318" s="32" t="str">
        <f t="shared" ref="BT1318:BY1318" si="1604">BT1267</f>
        <v>from 10 to 20%</v>
      </c>
      <c r="BU1318" s="32" t="str">
        <f t="shared" si="1604"/>
        <v>DSO</v>
      </c>
      <c r="BV1318" s="32" t="str">
        <f t="shared" si="1604"/>
        <v>Distribution</v>
      </c>
      <c r="BW1318" s="32" t="str">
        <f t="shared" si="1604"/>
        <v>Gas pressure regulator</v>
      </c>
      <c r="BX1318" s="32" t="str">
        <f t="shared" si="1604"/>
        <v>Exchange Gas pressure regulator - Investment</v>
      </c>
      <c r="BY1318" s="32" t="str">
        <f t="shared" si="1604"/>
        <v>Gas pressure regulator-Exchange Gas pressure regulator - Investment</v>
      </c>
      <c r="BZ1318" s="32">
        <f t="shared" si="1557"/>
        <v>0.37938410581803983</v>
      </c>
      <c r="CA1318" s="32">
        <f t="shared" si="1558"/>
        <v>1.064257761124245</v>
      </c>
    </row>
    <row r="1319" spans="69:79" x14ac:dyDescent="0.25">
      <c r="BQ1319" s="32">
        <f t="shared" si="1539"/>
        <v>26</v>
      </c>
      <c r="BR1319" s="32">
        <f t="shared" si="1540"/>
        <v>41</v>
      </c>
      <c r="BS1319" s="32" t="str">
        <f t="shared" ca="1" si="1541"/>
        <v>SI</v>
      </c>
      <c r="BT1319" s="32" t="str">
        <f t="shared" ref="BT1319:BY1319" si="1605">BT1268</f>
        <v>from 10 to 20%</v>
      </c>
      <c r="BU1319" s="32" t="str">
        <f t="shared" si="1605"/>
        <v>DSO</v>
      </c>
      <c r="BV1319" s="32" t="str">
        <f t="shared" si="1605"/>
        <v>Distribution</v>
      </c>
      <c r="BW1319" s="32" t="str">
        <f t="shared" si="1605"/>
        <v>gas chromatographs (GC)</v>
      </c>
      <c r="BX1319" s="32" t="str">
        <f t="shared" si="1605"/>
        <v>Additional PCS Analysers for calorific value reconstruction system</v>
      </c>
      <c r="BY1319" s="32" t="str">
        <f t="shared" si="1605"/>
        <v>gas chromatographs (GC)-Additional PCS Analysers for calorific value reconstruction system</v>
      </c>
      <c r="BZ1319" s="32">
        <f t="shared" si="1557"/>
        <v>7.7277235454900423E-2</v>
      </c>
      <c r="CA1319" s="32">
        <f t="shared" si="1558"/>
        <v>1.220397090219026</v>
      </c>
    </row>
    <row r="1320" spans="69:79" x14ac:dyDescent="0.25">
      <c r="BQ1320" s="32">
        <f t="shared" si="1539"/>
        <v>26</v>
      </c>
      <c r="BR1320" s="32">
        <f t="shared" si="1540"/>
        <v>42</v>
      </c>
      <c r="BS1320" s="32" t="str">
        <f t="shared" ca="1" si="1541"/>
        <v>SI</v>
      </c>
      <c r="BT1320" s="32" t="str">
        <f t="shared" ref="BT1320:BY1320" si="1606">BT1269</f>
        <v>from 10 to 20%</v>
      </c>
      <c r="BU1320" s="32" t="str">
        <f t="shared" si="1606"/>
        <v>DSO</v>
      </c>
      <c r="BV1320" s="32" t="str">
        <f t="shared" si="1606"/>
        <v>Distribution</v>
      </c>
      <c r="BW1320" s="32" t="str">
        <f t="shared" si="1606"/>
        <v>Chemical industry (material use), glass</v>
      </c>
      <c r="BX1320" s="32" t="str">
        <f t="shared" si="1606"/>
        <v>Membrane for deblending - Investment</v>
      </c>
      <c r="BY1320" s="32" t="str">
        <f t="shared" si="1606"/>
        <v>Chemical industry (material use), glass-Membrane for deblending - Investment</v>
      </c>
      <c r="BZ1320" s="32">
        <f t="shared" si="1557"/>
        <v>5.4422086875246599E-2</v>
      </c>
      <c r="CA1320" s="32">
        <f t="shared" si="1558"/>
        <v>5.1935798642367303E-2</v>
      </c>
    </row>
    <row r="1321" spans="69:79" x14ac:dyDescent="0.25">
      <c r="BQ1321" s="32">
        <f t="shared" si="1539"/>
        <v>26</v>
      </c>
      <c r="BR1321" s="32">
        <f t="shared" si="1540"/>
        <v>43</v>
      </c>
      <c r="BS1321" s="32" t="str">
        <f t="shared" ca="1" si="1541"/>
        <v>SI</v>
      </c>
      <c r="BT1321" s="32" t="str">
        <f t="shared" ref="BT1321:BY1321" si="1607">BT1270</f>
        <v>from 10 to 20%</v>
      </c>
      <c r="BU1321" s="32" t="str">
        <f t="shared" si="1607"/>
        <v>DSO</v>
      </c>
      <c r="BV1321" s="32" t="str">
        <f t="shared" si="1607"/>
        <v>Distribution</v>
      </c>
      <c r="BW1321" s="32" t="str">
        <f t="shared" si="1607"/>
        <v>Chemical industry (material use), glass</v>
      </c>
      <c r="BX1321" s="32" t="str">
        <f t="shared" si="1607"/>
        <v>Membrane for deblending - H2. use</v>
      </c>
      <c r="BY1321" s="32" t="str">
        <f t="shared" si="1607"/>
        <v>Chemical industry (material use), glass-Membrane for deblending - H2. use</v>
      </c>
      <c r="BZ1321" s="32">
        <f t="shared" si="1557"/>
        <v>0.95347496205432047</v>
      </c>
      <c r="CA1321" s="32">
        <f t="shared" si="1558"/>
        <v>1.0490555817223575</v>
      </c>
    </row>
    <row r="1322" spans="69:79" x14ac:dyDescent="0.25">
      <c r="BQ1322" s="32">
        <f t="shared" ref="BQ1322:BQ1380" si="1608">IF(BR1322=1,BQ1321+1,BQ1321)</f>
        <v>26</v>
      </c>
      <c r="BR1322" s="32">
        <f t="shared" ref="BR1322:BR1380" si="1609">IF(BR1321=MAX($A$4:$A$54),1,BR1321+1)</f>
        <v>44</v>
      </c>
      <c r="BS1322" s="32" t="str">
        <f t="shared" ref="BS1322:BS1380" ca="1" si="1610">OFFSET($AK$3,0,BQ1322-1)</f>
        <v>SI</v>
      </c>
      <c r="BT1322" s="32" t="str">
        <f t="shared" ref="BT1322:BY1322" si="1611">BT1271</f>
        <v>from 10 to 20%</v>
      </c>
      <c r="BU1322" s="32" t="str">
        <f t="shared" si="1611"/>
        <v>DSO</v>
      </c>
      <c r="BV1322" s="32" t="str">
        <f t="shared" si="1611"/>
        <v>Distribution</v>
      </c>
      <c r="BW1322" s="32" t="str">
        <f t="shared" si="1611"/>
        <v xml:space="preserve">Gas turbine for power generation (old stock) </v>
      </c>
      <c r="BX1322" s="32" t="str">
        <f t="shared" si="1611"/>
        <v>Membrane for deblending - Investment</v>
      </c>
      <c r="BY1322" s="32" t="str">
        <f t="shared" si="1611"/>
        <v>Gas turbine for power generation (old stock) -Membrane for deblending - Investment</v>
      </c>
      <c r="BZ1322" s="32">
        <f t="shared" si="1557"/>
        <v>0.18919456408097252</v>
      </c>
      <c r="CA1322" s="32">
        <f t="shared" si="1558"/>
        <v>0.18055115760011589</v>
      </c>
    </row>
    <row r="1323" spans="69:79" x14ac:dyDescent="0.25">
      <c r="BQ1323" s="32">
        <f t="shared" si="1608"/>
        <v>26</v>
      </c>
      <c r="BR1323" s="32">
        <f t="shared" si="1609"/>
        <v>45</v>
      </c>
      <c r="BS1323" s="32" t="str">
        <f t="shared" ca="1" si="1610"/>
        <v>SI</v>
      </c>
      <c r="BT1323" s="32" t="str">
        <f t="shared" ref="BT1323:BY1323" si="1612">BT1272</f>
        <v>from 10 to 20%</v>
      </c>
      <c r="BU1323" s="32" t="str">
        <f t="shared" si="1612"/>
        <v>DSO</v>
      </c>
      <c r="BV1323" s="32" t="str">
        <f t="shared" si="1612"/>
        <v>Distribution</v>
      </c>
      <c r="BW1323" s="32" t="str">
        <f t="shared" si="1612"/>
        <v xml:space="preserve">Gas turbine for power generation (old stock) </v>
      </c>
      <c r="BX1323" s="32" t="str">
        <f t="shared" si="1612"/>
        <v>Membrane for deblending - H2. use</v>
      </c>
      <c r="BY1323" s="32" t="str">
        <f t="shared" si="1612"/>
        <v>Gas turbine for power generation (old stock) -Membrane for deblending - H2. use</v>
      </c>
      <c r="BZ1323" s="32">
        <f t="shared" si="1557"/>
        <v>0.2344023055605971</v>
      </c>
      <c r="CA1323" s="32">
        <f t="shared" si="1558"/>
        <v>0.25789984719381098</v>
      </c>
    </row>
    <row r="1324" spans="69:79" x14ac:dyDescent="0.25">
      <c r="BQ1324" s="32">
        <f t="shared" si="1608"/>
        <v>26</v>
      </c>
      <c r="BR1324" s="32">
        <f t="shared" si="1609"/>
        <v>46</v>
      </c>
      <c r="BS1324" s="32" t="str">
        <f t="shared" ca="1" si="1610"/>
        <v>SI</v>
      </c>
      <c r="BT1324" s="32" t="str">
        <f t="shared" ref="BT1324:BY1324" si="1613">BT1273</f>
        <v>from 10 to 20%</v>
      </c>
      <c r="BU1324" s="32" t="str">
        <f t="shared" si="1613"/>
        <v>DSO</v>
      </c>
      <c r="BV1324" s="32" t="str">
        <f t="shared" si="1613"/>
        <v>Distribution</v>
      </c>
      <c r="BW1324" s="32" t="str">
        <f t="shared" si="1613"/>
        <v>Gas turbine for grid and storage</v>
      </c>
      <c r="BX1324" s="32" t="str">
        <f t="shared" si="1613"/>
        <v>Membrane for deblending - Investment</v>
      </c>
      <c r="BY1324" s="32" t="str">
        <f t="shared" si="1613"/>
        <v>Gas turbine for grid and storage-Membrane for deblending - Investment</v>
      </c>
      <c r="BZ1324" s="32">
        <f t="shared" si="1557"/>
        <v>8.6218976900772321E-2</v>
      </c>
      <c r="CA1324" s="32">
        <f t="shared" si="1558"/>
        <v>0.2238742138597071</v>
      </c>
    </row>
    <row r="1325" spans="69:79" x14ac:dyDescent="0.25">
      <c r="BQ1325" s="32">
        <f t="shared" si="1608"/>
        <v>26</v>
      </c>
      <c r="BR1325" s="32">
        <f t="shared" si="1609"/>
        <v>47</v>
      </c>
      <c r="BS1325" s="32" t="str">
        <f t="shared" ca="1" si="1610"/>
        <v>SI</v>
      </c>
      <c r="BT1325" s="32" t="str">
        <f t="shared" ref="BT1325:BY1325" si="1614">BT1274</f>
        <v>from 10 to 20%</v>
      </c>
      <c r="BU1325" s="32" t="str">
        <f t="shared" si="1614"/>
        <v>DSO</v>
      </c>
      <c r="BV1325" s="32" t="str">
        <f t="shared" si="1614"/>
        <v>Distribution</v>
      </c>
      <c r="BW1325" s="32" t="str">
        <f t="shared" si="1614"/>
        <v>Gas turbine for grid and storage</v>
      </c>
      <c r="BX1325" s="32" t="str">
        <f t="shared" si="1614"/>
        <v>Membrane for deblending - H2. use</v>
      </c>
      <c r="BY1325" s="32" t="str">
        <f t="shared" si="1614"/>
        <v>Gas turbine for grid and storage-Membrane for deblending - H2. use</v>
      </c>
      <c r="BZ1325" s="32">
        <f t="shared" si="1557"/>
        <v>5.2175079090560121E-2</v>
      </c>
      <c r="CA1325" s="32">
        <f t="shared" si="1558"/>
        <v>5.7405343742670062E-2</v>
      </c>
    </row>
    <row r="1326" spans="69:79" x14ac:dyDescent="0.25">
      <c r="BQ1326" s="32">
        <f t="shared" si="1608"/>
        <v>26</v>
      </c>
      <c r="BR1326" s="32">
        <f t="shared" si="1609"/>
        <v>48</v>
      </c>
      <c r="BS1326" s="32" t="str">
        <f t="shared" ca="1" si="1610"/>
        <v>SI</v>
      </c>
      <c r="BT1326" s="32" t="str">
        <f t="shared" ref="BT1326:BY1326" si="1615">BT1275</f>
        <v>from 10 to 20%</v>
      </c>
      <c r="BU1326" s="32" t="str">
        <f t="shared" si="1615"/>
        <v>DSO</v>
      </c>
      <c r="BV1326" s="32" t="str">
        <f t="shared" si="1615"/>
        <v>Distribution</v>
      </c>
      <c r="BW1326" s="32" t="str">
        <f t="shared" si="1615"/>
        <v>industrial high temperature application (&gt;500°C without glass)</v>
      </c>
      <c r="BX1326" s="32" t="str">
        <f t="shared" si="1615"/>
        <v xml:space="preserve">Calorific value adjustment - LPG demand </v>
      </c>
      <c r="BY1326" s="32" t="str">
        <f t="shared" si="1615"/>
        <v xml:space="preserve">industrial high temperature application (&gt;500°C without glass)-Calorific value adjustment - LPG demand </v>
      </c>
      <c r="BZ1326" s="32">
        <f t="shared" si="1557"/>
        <v>2.7409070742440744</v>
      </c>
      <c r="CA1326" s="32">
        <f t="shared" si="1558"/>
        <v>14.446484914764779</v>
      </c>
    </row>
    <row r="1327" spans="69:79" x14ac:dyDescent="0.25">
      <c r="BQ1327" s="32">
        <f t="shared" si="1608"/>
        <v>26</v>
      </c>
      <c r="BR1327" s="32">
        <f t="shared" si="1609"/>
        <v>49</v>
      </c>
      <c r="BS1327" s="32" t="str">
        <f t="shared" ca="1" si="1610"/>
        <v>SI</v>
      </c>
      <c r="BT1327" s="32" t="str">
        <f t="shared" ref="BT1327:BY1327" si="1616">BT1276</f>
        <v>&gt;20%</v>
      </c>
      <c r="BU1327" s="32" t="str">
        <f t="shared" si="1616"/>
        <v>DSO</v>
      </c>
      <c r="BV1327" s="32" t="str">
        <f t="shared" si="1616"/>
        <v>End-use</v>
      </c>
      <c r="BW1327" s="32" t="str">
        <f t="shared" si="1616"/>
        <v>boilers</v>
      </c>
      <c r="BX1327" s="32" t="str">
        <f t="shared" si="1616"/>
        <v>new heating boilers - Investment</v>
      </c>
      <c r="BY1327" s="32" t="str">
        <f t="shared" si="1616"/>
        <v>boilers-new heating boilers - Investment</v>
      </c>
      <c r="BZ1327" s="32">
        <f t="shared" si="1557"/>
        <v>29.694063656561035</v>
      </c>
      <c r="CA1327" s="32">
        <f t="shared" si="1558"/>
        <v>30.665715692137002</v>
      </c>
    </row>
    <row r="1328" spans="69:79" x14ac:dyDescent="0.25">
      <c r="BQ1328" s="32">
        <f t="shared" si="1608"/>
        <v>26</v>
      </c>
      <c r="BR1328" s="32">
        <f t="shared" si="1609"/>
        <v>50</v>
      </c>
      <c r="BS1328" s="32" t="str">
        <f t="shared" ca="1" si="1610"/>
        <v>SI</v>
      </c>
      <c r="BT1328" s="32" t="str">
        <f t="shared" ref="BT1328:BY1328" si="1617">BT1277</f>
        <v>&gt;20%</v>
      </c>
      <c r="BU1328" s="32" t="str">
        <f t="shared" si="1617"/>
        <v>DSO</v>
      </c>
      <c r="BV1328" s="32" t="str">
        <f t="shared" si="1617"/>
        <v>…</v>
      </c>
      <c r="BW1328" s="32" t="str">
        <f t="shared" si="1617"/>
        <v>…</v>
      </c>
      <c r="BX1328" s="32" t="str">
        <f t="shared" si="1617"/>
        <v>new heating boilers - Investment</v>
      </c>
      <c r="BY1328" s="32" t="str">
        <f t="shared" si="1617"/>
        <v>…-new heating boilers - Investment</v>
      </c>
      <c r="BZ1328" s="32">
        <f t="shared" si="1557"/>
        <v>0</v>
      </c>
      <c r="CA1328" s="32">
        <f t="shared" si="1558"/>
        <v>0</v>
      </c>
    </row>
    <row r="1329" spans="69:79" x14ac:dyDescent="0.25">
      <c r="BQ1329" s="32">
        <f t="shared" si="1608"/>
        <v>26</v>
      </c>
      <c r="BR1329" s="32">
        <f t="shared" si="1609"/>
        <v>51</v>
      </c>
      <c r="BS1329" s="32" t="str">
        <f t="shared" ca="1" si="1610"/>
        <v>SI</v>
      </c>
      <c r="BT1329" s="32" t="str">
        <f t="shared" ref="BT1329:BY1329" si="1618">BT1278</f>
        <v>&gt;20%</v>
      </c>
      <c r="BU1329" s="32" t="str">
        <f t="shared" si="1618"/>
        <v>DSO</v>
      </c>
      <c r="BV1329" s="32" t="str">
        <f t="shared" si="1618"/>
        <v>…</v>
      </c>
      <c r="BW1329" s="32" t="str">
        <f t="shared" si="1618"/>
        <v>…</v>
      </c>
      <c r="BX1329" s="32" t="str">
        <f t="shared" si="1618"/>
        <v>new heating boilers - Investment</v>
      </c>
      <c r="BY1329" s="32" t="str">
        <f t="shared" si="1618"/>
        <v>…-new heating boilers - Investment</v>
      </c>
      <c r="BZ1329" s="32">
        <f t="shared" si="1557"/>
        <v>0</v>
      </c>
      <c r="CA1329" s="32">
        <f t="shared" si="1558"/>
        <v>0</v>
      </c>
    </row>
    <row r="1330" spans="69:79" x14ac:dyDescent="0.25">
      <c r="BQ1330" s="32">
        <f t="shared" si="1608"/>
        <v>27</v>
      </c>
      <c r="BR1330" s="32">
        <f t="shared" si="1609"/>
        <v>1</v>
      </c>
      <c r="BS1330" s="32" t="str">
        <f t="shared" ca="1" si="1610"/>
        <v>SK</v>
      </c>
      <c r="BT1330" s="32" t="str">
        <f t="shared" ref="BT1330:BY1330" si="1619">BT1279</f>
        <v>&lt;5%</v>
      </c>
      <c r="BU1330" s="32" t="str">
        <f t="shared" si="1619"/>
        <v>TSO</v>
      </c>
      <c r="BV1330" s="32" t="str">
        <f t="shared" si="1619"/>
        <v>Storage</v>
      </c>
      <c r="BW1330" s="32" t="str">
        <f t="shared" si="1619"/>
        <v>Porous storage</v>
      </c>
      <c r="BX1330" s="32" t="str">
        <f t="shared" si="1619"/>
        <v>Desulfurization and Drying - Investment</v>
      </c>
      <c r="BY1330" s="32" t="str">
        <f t="shared" si="1619"/>
        <v>Porous storage-Desulfurization and Drying - Investment</v>
      </c>
      <c r="BZ1330" s="32">
        <f t="shared" si="1557"/>
        <v>2.0386178010471201</v>
      </c>
      <c r="CA1330" s="32">
        <f t="shared" si="1558"/>
        <v>11.91585899138205</v>
      </c>
    </row>
    <row r="1331" spans="69:79" x14ac:dyDescent="0.25">
      <c r="BQ1331" s="32">
        <f t="shared" si="1608"/>
        <v>27</v>
      </c>
      <c r="BR1331" s="32">
        <f t="shared" si="1609"/>
        <v>2</v>
      </c>
      <c r="BS1331" s="32" t="str">
        <f t="shared" ca="1" si="1610"/>
        <v>SK</v>
      </c>
      <c r="BT1331" s="32" t="str">
        <f t="shared" ref="BT1331:BY1331" si="1620">BT1280</f>
        <v>&lt;5%</v>
      </c>
      <c r="BU1331" s="32" t="str">
        <f t="shared" si="1620"/>
        <v>TSO</v>
      </c>
      <c r="BV1331" s="32" t="str">
        <f t="shared" si="1620"/>
        <v>Industrie</v>
      </c>
      <c r="BW1331" s="32" t="str">
        <f t="shared" si="1620"/>
        <v>50% Chemical industry (material use), glass</v>
      </c>
      <c r="BX1331" s="32" t="str">
        <f t="shared" si="1620"/>
        <v>Membrane for deblending - Investment</v>
      </c>
      <c r="BY1331" s="32" t="str">
        <f t="shared" si="1620"/>
        <v>50% Chemical industry (material use), glass-Membrane for deblending - Investment</v>
      </c>
      <c r="BZ1331" s="32">
        <f t="shared" si="1557"/>
        <v>0.29700006905673765</v>
      </c>
      <c r="CA1331" s="32">
        <f t="shared" si="1558"/>
        <v>0.27288846964105357</v>
      </c>
    </row>
    <row r="1332" spans="69:79" x14ac:dyDescent="0.25">
      <c r="BQ1332" s="32">
        <f t="shared" si="1608"/>
        <v>27</v>
      </c>
      <c r="BR1332" s="32">
        <f t="shared" si="1609"/>
        <v>3</v>
      </c>
      <c r="BS1332" s="32" t="str">
        <f t="shared" ca="1" si="1610"/>
        <v>SK</v>
      </c>
      <c r="BT1332" s="32" t="str">
        <f t="shared" ref="BT1332:BY1332" si="1621">BT1281</f>
        <v>&lt;5%</v>
      </c>
      <c r="BU1332" s="32" t="str">
        <f t="shared" si="1621"/>
        <v>TSO</v>
      </c>
      <c r="BV1332" s="32" t="str">
        <f t="shared" si="1621"/>
        <v>Industrie</v>
      </c>
      <c r="BW1332" s="32" t="str">
        <f t="shared" si="1621"/>
        <v>50% Chemical industry (material use), glass</v>
      </c>
      <c r="BX1332" s="32" t="str">
        <f t="shared" si="1621"/>
        <v>Membrane for deblending - electr. demand</v>
      </c>
      <c r="BY1332" s="32" t="str">
        <f t="shared" si="1621"/>
        <v>50% Chemical industry (material use), glass-Membrane for deblending - electr. demand</v>
      </c>
      <c r="BZ1332" s="32">
        <f t="shared" si="1557"/>
        <v>2.6017206049370216</v>
      </c>
      <c r="CA1332" s="32">
        <f t="shared" si="1558"/>
        <v>2.5430882915485413</v>
      </c>
    </row>
    <row r="1333" spans="69:79" x14ac:dyDescent="0.25">
      <c r="BQ1333" s="32">
        <f t="shared" si="1608"/>
        <v>27</v>
      </c>
      <c r="BR1333" s="32">
        <f t="shared" si="1609"/>
        <v>4</v>
      </c>
      <c r="BS1333" s="32" t="str">
        <f t="shared" ca="1" si="1610"/>
        <v>SK</v>
      </c>
      <c r="BT1333" s="32" t="str">
        <f t="shared" ref="BT1333:BY1333" si="1622">BT1282</f>
        <v>&lt;5%</v>
      </c>
      <c r="BU1333" s="32" t="str">
        <f t="shared" si="1622"/>
        <v>TSO</v>
      </c>
      <c r="BV1333" s="32" t="str">
        <f t="shared" si="1622"/>
        <v>Industrie</v>
      </c>
      <c r="BW1333" s="32" t="str">
        <f t="shared" si="1622"/>
        <v>50% Chemical industry (material use), glass</v>
      </c>
      <c r="BX1333" s="32" t="str">
        <f t="shared" si="1622"/>
        <v>Membrane for deblending - H2. use</v>
      </c>
      <c r="BY1333" s="32" t="str">
        <f t="shared" si="1622"/>
        <v>50% Chemical industry (material use), glass-Membrane for deblending - H2. use</v>
      </c>
      <c r="BZ1333" s="32">
        <f t="shared" si="1557"/>
        <v>2.6017206049370216</v>
      </c>
      <c r="CA1333" s="32">
        <f t="shared" si="1558"/>
        <v>1.4312643914690217</v>
      </c>
    </row>
    <row r="1334" spans="69:79" x14ac:dyDescent="0.25">
      <c r="BQ1334" s="32">
        <f t="shared" si="1608"/>
        <v>27</v>
      </c>
      <c r="BR1334" s="32">
        <f t="shared" si="1609"/>
        <v>5</v>
      </c>
      <c r="BS1334" s="32" t="str">
        <f t="shared" ca="1" si="1610"/>
        <v>SK</v>
      </c>
      <c r="BT1334" s="32" t="str">
        <f t="shared" ref="BT1334:BY1334" si="1623">BT1283</f>
        <v>&lt;5%</v>
      </c>
      <c r="BU1334" s="32" t="str">
        <f t="shared" si="1623"/>
        <v>DSO</v>
      </c>
      <c r="BV1334" s="32" t="str">
        <f t="shared" si="1623"/>
        <v>Industrie</v>
      </c>
      <c r="BW1334" s="32" t="str">
        <f t="shared" si="1623"/>
        <v>50% Chemical industry (material use), glass</v>
      </c>
      <c r="BX1334" s="32" t="str">
        <f t="shared" si="1623"/>
        <v>Membrane for deblending - Investment</v>
      </c>
      <c r="BY1334" s="32" t="str">
        <f t="shared" si="1623"/>
        <v>50% Chemical industry (material use), glass-Membrane for deblending - Investment</v>
      </c>
      <c r="BZ1334" s="32">
        <f t="shared" si="1557"/>
        <v>0.29700006905673765</v>
      </c>
      <c r="CA1334" s="32">
        <f t="shared" si="1558"/>
        <v>0.27288846964105357</v>
      </c>
    </row>
    <row r="1335" spans="69:79" x14ac:dyDescent="0.25">
      <c r="BQ1335" s="32">
        <f t="shared" si="1608"/>
        <v>27</v>
      </c>
      <c r="BR1335" s="32">
        <f t="shared" si="1609"/>
        <v>6</v>
      </c>
      <c r="BS1335" s="32" t="str">
        <f t="shared" ca="1" si="1610"/>
        <v>SK</v>
      </c>
      <c r="BT1335" s="32" t="str">
        <f t="shared" ref="BT1335:BY1335" si="1624">BT1284</f>
        <v>&lt;5%</v>
      </c>
      <c r="BU1335" s="32" t="str">
        <f t="shared" si="1624"/>
        <v>DSO</v>
      </c>
      <c r="BV1335" s="32" t="str">
        <f t="shared" si="1624"/>
        <v>Industrie</v>
      </c>
      <c r="BW1335" s="32" t="str">
        <f t="shared" si="1624"/>
        <v>50% Chemical industry (material use), glass</v>
      </c>
      <c r="BX1335" s="32" t="str">
        <f t="shared" si="1624"/>
        <v>Membrane for deblending - electr. demand</v>
      </c>
      <c r="BY1335" s="32" t="str">
        <f t="shared" si="1624"/>
        <v>50% Chemical industry (material use), glass-Membrane for deblending - electr. demand</v>
      </c>
      <c r="BZ1335" s="32">
        <f t="shared" si="1557"/>
        <v>2.6017206049370216</v>
      </c>
      <c r="CA1335" s="32">
        <f t="shared" si="1558"/>
        <v>2.5430882915485413</v>
      </c>
    </row>
    <row r="1336" spans="69:79" x14ac:dyDescent="0.25">
      <c r="BQ1336" s="32">
        <f t="shared" si="1608"/>
        <v>27</v>
      </c>
      <c r="BR1336" s="32">
        <f t="shared" si="1609"/>
        <v>7</v>
      </c>
      <c r="BS1336" s="32" t="str">
        <f t="shared" ca="1" si="1610"/>
        <v>SK</v>
      </c>
      <c r="BT1336" s="32" t="str">
        <f t="shared" ref="BT1336:BY1336" si="1625">BT1285</f>
        <v>&lt;5%</v>
      </c>
      <c r="BU1336" s="32" t="str">
        <f t="shared" si="1625"/>
        <v>DSO</v>
      </c>
      <c r="BV1336" s="32" t="str">
        <f t="shared" si="1625"/>
        <v>Industrie</v>
      </c>
      <c r="BW1336" s="32" t="str">
        <f t="shared" si="1625"/>
        <v>50% Chemical industry (material use), glass</v>
      </c>
      <c r="BX1336" s="32" t="str">
        <f t="shared" si="1625"/>
        <v>Membrane for deblending - H2. use</v>
      </c>
      <c r="BY1336" s="32" t="str">
        <f t="shared" si="1625"/>
        <v>50% Chemical industry (material use), glass-Membrane for deblending - H2. use</v>
      </c>
      <c r="BZ1336" s="32">
        <f t="shared" ref="BZ1336:BZ1380" si="1626">INDEX($I$4:$AI$54,$BR1336,$BQ1336)</f>
        <v>2.6017206049370216</v>
      </c>
      <c r="CA1336" s="32">
        <f t="shared" ref="CA1336:CA1380" si="1627">INDEX($AK$4:$BK$54,$BR1336,$BQ1336)</f>
        <v>1.4312643914690217</v>
      </c>
    </row>
    <row r="1337" spans="69:79" x14ac:dyDescent="0.25">
      <c r="BQ1337" s="32">
        <f t="shared" si="1608"/>
        <v>27</v>
      </c>
      <c r="BR1337" s="32">
        <f t="shared" si="1609"/>
        <v>8</v>
      </c>
      <c r="BS1337" s="32" t="str">
        <f t="shared" ca="1" si="1610"/>
        <v>SK</v>
      </c>
      <c r="BT1337" s="32" t="str">
        <f t="shared" ref="BT1337:BY1337" si="1628">BT1286</f>
        <v>from 5 to 10%</v>
      </c>
      <c r="BU1337" s="32" t="str">
        <f t="shared" si="1628"/>
        <v>TSO</v>
      </c>
      <c r="BV1337" s="32" t="str">
        <f t="shared" si="1628"/>
        <v>End-use</v>
      </c>
      <c r="BW1337" s="32" t="str">
        <f t="shared" si="1628"/>
        <v xml:space="preserve">Gas turbine for power generation (old stock) </v>
      </c>
      <c r="BX1337" s="32" t="str">
        <f t="shared" si="1628"/>
        <v>Membrane for deblending - Investment</v>
      </c>
      <c r="BY1337" s="32" t="str">
        <f t="shared" si="1628"/>
        <v>Gas turbine for power generation (old stock) -Membrane for deblending - Investment</v>
      </c>
      <c r="BZ1337" s="32">
        <f t="shared" si="1626"/>
        <v>2.1392941613440275</v>
      </c>
      <c r="CA1337" s="32">
        <f t="shared" si="1627"/>
        <v>3.3121788863969583</v>
      </c>
    </row>
    <row r="1338" spans="69:79" x14ac:dyDescent="0.25">
      <c r="BQ1338" s="32">
        <f t="shared" si="1608"/>
        <v>27</v>
      </c>
      <c r="BR1338" s="32">
        <f t="shared" si="1609"/>
        <v>9</v>
      </c>
      <c r="BS1338" s="32" t="str">
        <f t="shared" ca="1" si="1610"/>
        <v>SK</v>
      </c>
      <c r="BT1338" s="32" t="str">
        <f t="shared" ref="BT1338:BY1338" si="1629">BT1287</f>
        <v>from 5 to 10%</v>
      </c>
      <c r="BU1338" s="32" t="str">
        <f t="shared" si="1629"/>
        <v>TSO</v>
      </c>
      <c r="BV1338" s="32" t="str">
        <f t="shared" si="1629"/>
        <v>End-use</v>
      </c>
      <c r="BW1338" s="32" t="str">
        <f t="shared" si="1629"/>
        <v xml:space="preserve">Gas turbine for power generation (old stock) </v>
      </c>
      <c r="BX1338" s="32" t="str">
        <f t="shared" si="1629"/>
        <v>Membrane for deblending - electr. demand</v>
      </c>
      <c r="BY1338" s="32" t="str">
        <f t="shared" si="1629"/>
        <v>Gas turbine for power generation (old stock) -Membrane for deblending - electr. demand</v>
      </c>
      <c r="BZ1338" s="32">
        <f t="shared" si="1626"/>
        <v>4.7108972402284284</v>
      </c>
      <c r="CA1338" s="32">
        <f t="shared" si="1627"/>
        <v>4.6047325725827699</v>
      </c>
    </row>
    <row r="1339" spans="69:79" x14ac:dyDescent="0.25">
      <c r="BQ1339" s="32">
        <f t="shared" si="1608"/>
        <v>27</v>
      </c>
      <c r="BR1339" s="32">
        <f t="shared" si="1609"/>
        <v>10</v>
      </c>
      <c r="BS1339" s="32" t="str">
        <f t="shared" ca="1" si="1610"/>
        <v>SK</v>
      </c>
      <c r="BT1339" s="32" t="str">
        <f t="shared" ref="BT1339:BY1339" si="1630">BT1288</f>
        <v>from 5 to 10%</v>
      </c>
      <c r="BU1339" s="32" t="str">
        <f t="shared" si="1630"/>
        <v>TSO</v>
      </c>
      <c r="BV1339" s="32" t="str">
        <f t="shared" si="1630"/>
        <v>End-use</v>
      </c>
      <c r="BW1339" s="32" t="str">
        <f t="shared" si="1630"/>
        <v xml:space="preserve">Gas turbine for power generation (old stock) </v>
      </c>
      <c r="BX1339" s="32" t="str">
        <f t="shared" si="1630"/>
        <v>Membrane for deblending - H2. use</v>
      </c>
      <c r="BY1339" s="32" t="str">
        <f t="shared" si="1630"/>
        <v>Gas turbine for power generation (old stock) -Membrane for deblending - H2. use</v>
      </c>
      <c r="BZ1339" s="32">
        <f t="shared" si="1626"/>
        <v>4.7108972402284284</v>
      </c>
      <c r="CA1339" s="32">
        <f t="shared" si="1627"/>
        <v>5.1831387728674647</v>
      </c>
    </row>
    <row r="1340" spans="69:79" x14ac:dyDescent="0.25">
      <c r="BQ1340" s="32">
        <f t="shared" si="1608"/>
        <v>27</v>
      </c>
      <c r="BR1340" s="32">
        <f t="shared" si="1609"/>
        <v>11</v>
      </c>
      <c r="BS1340" s="32" t="str">
        <f t="shared" ca="1" si="1610"/>
        <v>SK</v>
      </c>
      <c r="BT1340" s="32" t="str">
        <f t="shared" ref="BT1340:BY1340" si="1631">BT1289</f>
        <v>from 5 to 10%</v>
      </c>
      <c r="BU1340" s="32" t="str">
        <f t="shared" si="1631"/>
        <v>TSO</v>
      </c>
      <c r="BV1340" s="32" t="str">
        <f t="shared" si="1631"/>
        <v>Transmission</v>
      </c>
      <c r="BW1340" s="32" t="str">
        <f t="shared" si="1631"/>
        <v>Gas turbine for gas grid  - inkl. transit</v>
      </c>
      <c r="BX1340" s="32" t="str">
        <f t="shared" si="1631"/>
        <v>Membrane for deblending - Investment</v>
      </c>
      <c r="BY1340" s="32" t="str">
        <f t="shared" si="1631"/>
        <v>Gas turbine for gas grid  - inkl. transit-Membrane for deblending - Investment</v>
      </c>
      <c r="BZ1340" s="32">
        <f t="shared" si="1626"/>
        <v>0.25570699352331816</v>
      </c>
      <c r="CA1340" s="32">
        <f t="shared" si="1627"/>
        <v>0.97090777236264947</v>
      </c>
    </row>
    <row r="1341" spans="69:79" x14ac:dyDescent="0.25">
      <c r="BQ1341" s="32">
        <f t="shared" si="1608"/>
        <v>27</v>
      </c>
      <c r="BR1341" s="32">
        <f t="shared" si="1609"/>
        <v>12</v>
      </c>
      <c r="BS1341" s="32" t="str">
        <f t="shared" ca="1" si="1610"/>
        <v>SK</v>
      </c>
      <c r="BT1341" s="32" t="str">
        <f t="shared" ref="BT1341:BY1341" si="1632">BT1290</f>
        <v>from 5 to 10%</v>
      </c>
      <c r="BU1341" s="32" t="str">
        <f t="shared" si="1632"/>
        <v>TSO</v>
      </c>
      <c r="BV1341" s="32" t="str">
        <f t="shared" si="1632"/>
        <v>Transmission</v>
      </c>
      <c r="BW1341" s="32" t="str">
        <f t="shared" si="1632"/>
        <v>Gas turbine for gas grid  - inkl. transit</v>
      </c>
      <c r="BX1341" s="32" t="str">
        <f t="shared" si="1632"/>
        <v>Membrane for deblending - electr. demand</v>
      </c>
      <c r="BY1341" s="32" t="str">
        <f t="shared" si="1632"/>
        <v>Gas turbine for gas grid  - inkl. transit-Membrane for deblending - electr. demand</v>
      </c>
      <c r="BZ1341" s="32">
        <f t="shared" si="1626"/>
        <v>0.15474009424216401</v>
      </c>
      <c r="CA1341" s="32">
        <f t="shared" si="1627"/>
        <v>0.15709654237783147</v>
      </c>
    </row>
    <row r="1342" spans="69:79" x14ac:dyDescent="0.25">
      <c r="BQ1342" s="32">
        <f t="shared" si="1608"/>
        <v>27</v>
      </c>
      <c r="BR1342" s="32">
        <f t="shared" si="1609"/>
        <v>13</v>
      </c>
      <c r="BS1342" s="32" t="str">
        <f t="shared" ca="1" si="1610"/>
        <v>SK</v>
      </c>
      <c r="BT1342" s="32" t="str">
        <f t="shared" ref="BT1342:BY1342" si="1633">BT1291</f>
        <v>from 5 to 10%</v>
      </c>
      <c r="BU1342" s="32" t="str">
        <f t="shared" si="1633"/>
        <v>TSO</v>
      </c>
      <c r="BV1342" s="32" t="str">
        <f t="shared" si="1633"/>
        <v>Transmission</v>
      </c>
      <c r="BW1342" s="32" t="str">
        <f t="shared" si="1633"/>
        <v>Gas turbine for gas grid  - inkl. transit</v>
      </c>
      <c r="BX1342" s="32" t="str">
        <f t="shared" si="1633"/>
        <v>Membrane for deblending - H2. use</v>
      </c>
      <c r="BY1342" s="32" t="str">
        <f t="shared" si="1633"/>
        <v>Gas turbine for gas grid  - inkl. transit-Membrane for deblending - H2. use</v>
      </c>
      <c r="BZ1342" s="32">
        <f t="shared" si="1626"/>
        <v>0.15474009424216401</v>
      </c>
      <c r="CA1342" s="32">
        <f t="shared" si="1627"/>
        <v>0.1702519374302538</v>
      </c>
    </row>
    <row r="1343" spans="69:79" x14ac:dyDescent="0.25">
      <c r="BQ1343" s="32">
        <f t="shared" si="1608"/>
        <v>27</v>
      </c>
      <c r="BR1343" s="32">
        <f t="shared" si="1609"/>
        <v>14</v>
      </c>
      <c r="BS1343" s="32" t="str">
        <f t="shared" ca="1" si="1610"/>
        <v>SK</v>
      </c>
      <c r="BT1343" s="32" t="str">
        <f t="shared" ref="BT1343:BY1343" si="1634">BT1292</f>
        <v>from 5 to 10%</v>
      </c>
      <c r="BU1343" s="32" t="str">
        <f t="shared" si="1634"/>
        <v>TSO</v>
      </c>
      <c r="BV1343" s="32" t="str">
        <f t="shared" si="1634"/>
        <v>Storage</v>
      </c>
      <c r="BW1343" s="32" t="str">
        <f t="shared" si="1634"/>
        <v>Gas turbine for storage (cavern + porous)</v>
      </c>
      <c r="BX1343" s="32" t="str">
        <f t="shared" si="1634"/>
        <v>Membrane for deblending - Investment</v>
      </c>
      <c r="BY1343" s="32" t="str">
        <f t="shared" si="1634"/>
        <v>Gas turbine for storage (cavern + porous)-Membrane for deblending - Investment</v>
      </c>
      <c r="BZ1343" s="32">
        <f t="shared" si="1626"/>
        <v>0.21625797239409797</v>
      </c>
      <c r="CA1343" s="32">
        <f t="shared" si="1627"/>
        <v>0.82112164137454446</v>
      </c>
    </row>
    <row r="1344" spans="69:79" x14ac:dyDescent="0.25">
      <c r="BQ1344" s="32">
        <f t="shared" si="1608"/>
        <v>27</v>
      </c>
      <c r="BR1344" s="32">
        <f t="shared" si="1609"/>
        <v>15</v>
      </c>
      <c r="BS1344" s="32" t="str">
        <f t="shared" ca="1" si="1610"/>
        <v>SK</v>
      </c>
      <c r="BT1344" s="32" t="str">
        <f t="shared" ref="BT1344:BY1344" si="1635">BT1293</f>
        <v>from 5 to 10%</v>
      </c>
      <c r="BU1344" s="32" t="str">
        <f t="shared" si="1635"/>
        <v>TSO</v>
      </c>
      <c r="BV1344" s="32" t="str">
        <f t="shared" si="1635"/>
        <v>Storage</v>
      </c>
      <c r="BW1344" s="32" t="str">
        <f t="shared" si="1635"/>
        <v>Gas turbine for storage (cavern + porous)</v>
      </c>
      <c r="BX1344" s="32" t="str">
        <f t="shared" si="1635"/>
        <v>Membrane for deblending - electr. demand</v>
      </c>
      <c r="BY1344" s="32" t="str">
        <f t="shared" si="1635"/>
        <v>Gas turbine for storage (cavern + porous)-Membrane for deblending - electr. demand</v>
      </c>
      <c r="BZ1344" s="32">
        <f t="shared" si="1626"/>
        <v>0.14774437696335077</v>
      </c>
      <c r="CA1344" s="32">
        <f t="shared" si="1627"/>
        <v>0.14999429133335102</v>
      </c>
    </row>
    <row r="1345" spans="69:79" x14ac:dyDescent="0.25">
      <c r="BQ1345" s="32">
        <f t="shared" si="1608"/>
        <v>27</v>
      </c>
      <c r="BR1345" s="32">
        <f t="shared" si="1609"/>
        <v>16</v>
      </c>
      <c r="BS1345" s="32" t="str">
        <f t="shared" ca="1" si="1610"/>
        <v>SK</v>
      </c>
      <c r="BT1345" s="32" t="str">
        <f t="shared" ref="BT1345:BY1345" si="1636">BT1294</f>
        <v>from 5 to 10%</v>
      </c>
      <c r="BU1345" s="32" t="str">
        <f t="shared" si="1636"/>
        <v>TSO</v>
      </c>
      <c r="BV1345" s="32" t="str">
        <f t="shared" si="1636"/>
        <v>Storage</v>
      </c>
      <c r="BW1345" s="32" t="str">
        <f t="shared" si="1636"/>
        <v>Gas turbine for storage (cavern + porous)</v>
      </c>
      <c r="BX1345" s="32" t="str">
        <f t="shared" si="1636"/>
        <v>Membrane for deblending - H2. use</v>
      </c>
      <c r="BY1345" s="32" t="str">
        <f t="shared" si="1636"/>
        <v>Gas turbine for storage (cavern + porous)-Membrane for deblending - H2. use</v>
      </c>
      <c r="BZ1345" s="32">
        <f t="shared" si="1626"/>
        <v>0.14774437696335077</v>
      </c>
      <c r="CA1345" s="32">
        <f t="shared" si="1627"/>
        <v>0.16255493797923681</v>
      </c>
    </row>
    <row r="1346" spans="69:79" x14ac:dyDescent="0.25">
      <c r="BQ1346" s="32">
        <f t="shared" si="1608"/>
        <v>27</v>
      </c>
      <c r="BR1346" s="32">
        <f t="shared" si="1609"/>
        <v>17</v>
      </c>
      <c r="BS1346" s="32" t="str">
        <f t="shared" ca="1" si="1610"/>
        <v>SK</v>
      </c>
      <c r="BT1346" s="32" t="str">
        <f t="shared" ref="BT1346:BY1346" si="1637">BT1295</f>
        <v>from 5 to 10%</v>
      </c>
      <c r="BU1346" s="32" t="str">
        <f t="shared" si="1637"/>
        <v>TSO</v>
      </c>
      <c r="BV1346" s="32" t="str">
        <f t="shared" si="1637"/>
        <v>Industrie</v>
      </c>
      <c r="BW1346" s="32" t="str">
        <f t="shared" si="1637"/>
        <v>50% industrial high temperature application (&gt;500°C without glass)</v>
      </c>
      <c r="BX1346" s="32" t="str">
        <f t="shared" si="1637"/>
        <v>Calorific value adjustment - Investment</v>
      </c>
      <c r="BY1346" s="32" t="str">
        <f t="shared" si="1637"/>
        <v>50% industrial high temperature application (&gt;500°C without glass)-Calorific value adjustment - Investment</v>
      </c>
      <c r="BZ1346" s="32">
        <f t="shared" si="1626"/>
        <v>0.43601755018106719</v>
      </c>
      <c r="CA1346" s="32">
        <f t="shared" si="1627"/>
        <v>2.3695319908841759</v>
      </c>
    </row>
    <row r="1347" spans="69:79" x14ac:dyDescent="0.25">
      <c r="BQ1347" s="32">
        <f t="shared" si="1608"/>
        <v>27</v>
      </c>
      <c r="BR1347" s="32">
        <f t="shared" si="1609"/>
        <v>18</v>
      </c>
      <c r="BS1347" s="32" t="str">
        <f t="shared" ca="1" si="1610"/>
        <v>SK</v>
      </c>
      <c r="BT1347" s="32" t="str">
        <f t="shared" ref="BT1347:BY1347" si="1638">BT1296</f>
        <v>from 5 to 10%</v>
      </c>
      <c r="BU1347" s="32" t="str">
        <f t="shared" si="1638"/>
        <v>TSO</v>
      </c>
      <c r="BV1347" s="32" t="str">
        <f t="shared" si="1638"/>
        <v>Industrie</v>
      </c>
      <c r="BW1347" s="32" t="str">
        <f t="shared" si="1638"/>
        <v>50% industrial high temperature application (&gt;500°C without glass)</v>
      </c>
      <c r="BX1347" s="32" t="str">
        <f t="shared" si="1638"/>
        <v xml:space="preserve">Calorific value adjustment - LPG demand </v>
      </c>
      <c r="BY1347" s="32" t="str">
        <f t="shared" si="1638"/>
        <v xml:space="preserve">50% industrial high temperature application (&gt;500°C without glass)-Calorific value adjustment - LPG demand </v>
      </c>
      <c r="BZ1347" s="32">
        <f t="shared" si="1626"/>
        <v>3.8195137395861485</v>
      </c>
      <c r="CA1347" s="32">
        <f t="shared" si="1627"/>
        <v>20.131491555906184</v>
      </c>
    </row>
    <row r="1348" spans="69:79" x14ac:dyDescent="0.25">
      <c r="BQ1348" s="32">
        <f t="shared" si="1608"/>
        <v>27</v>
      </c>
      <c r="BR1348" s="32">
        <f t="shared" si="1609"/>
        <v>19</v>
      </c>
      <c r="BS1348" s="32" t="str">
        <f t="shared" ca="1" si="1610"/>
        <v>SK</v>
      </c>
      <c r="BT1348" s="32" t="str">
        <f t="shared" ref="BT1348:BY1348" si="1639">BT1297</f>
        <v>from 5 to 10%</v>
      </c>
      <c r="BU1348" s="32" t="str">
        <f t="shared" si="1639"/>
        <v>TSO</v>
      </c>
      <c r="BV1348" s="32" t="str">
        <f t="shared" si="1639"/>
        <v>Transmission</v>
      </c>
      <c r="BW1348" s="32" t="str">
        <f t="shared" si="1639"/>
        <v>Instalation of higher gas turbine capacities for compressors - inkl. transit and storage</v>
      </c>
      <c r="BX1348" s="32" t="str">
        <f t="shared" si="1639"/>
        <v>Investment +30% of excisting capacity</v>
      </c>
      <c r="BY1348" s="32" t="str">
        <f t="shared" si="1639"/>
        <v>Instalation of higher gas turbine capacities for compressors - inkl. transit and storage-Investment +30% of excisting capacity</v>
      </c>
      <c r="BZ1348" s="32">
        <f t="shared" si="1626"/>
        <v>4.6724531625824198E-2</v>
      </c>
      <c r="CA1348" s="32">
        <f t="shared" si="1627"/>
        <v>7.1504905639592318</v>
      </c>
    </row>
    <row r="1349" spans="69:79" x14ac:dyDescent="0.25">
      <c r="BQ1349" s="32">
        <f t="shared" si="1608"/>
        <v>27</v>
      </c>
      <c r="BR1349" s="32">
        <f t="shared" si="1609"/>
        <v>20</v>
      </c>
      <c r="BS1349" s="32" t="str">
        <f t="shared" ca="1" si="1610"/>
        <v>SK</v>
      </c>
      <c r="BT1349" s="32" t="str">
        <f t="shared" ref="BT1349:BY1349" si="1640">BT1298</f>
        <v>from 5 to 10%</v>
      </c>
      <c r="BU1349" s="32" t="str">
        <f t="shared" si="1640"/>
        <v>TSO</v>
      </c>
      <c r="BV1349" s="32" t="str">
        <f t="shared" si="1640"/>
        <v>Transmission</v>
      </c>
      <c r="BW1349" s="32" t="str">
        <f t="shared" si="1640"/>
        <v>Instalation of higher gas turbine capacities for compressors - inkl. transit and storage</v>
      </c>
      <c r="BX1349" s="32" t="str">
        <f t="shared" si="1640"/>
        <v>Gas demand +30% of excisting transport losses</v>
      </c>
      <c r="BY1349" s="32" t="str">
        <f t="shared" si="1640"/>
        <v>Instalation of higher gas turbine capacities for compressors - inkl. transit and storage-Gas demand +30% of excisting transport losses</v>
      </c>
      <c r="BZ1349" s="32">
        <f t="shared" si="1626"/>
        <v>9.0745341361654436E-2</v>
      </c>
      <c r="CA1349" s="32">
        <f t="shared" si="1627"/>
        <v>2.5431279765667423</v>
      </c>
    </row>
    <row r="1350" spans="69:79" x14ac:dyDescent="0.25">
      <c r="BQ1350" s="32">
        <f t="shared" si="1608"/>
        <v>27</v>
      </c>
      <c r="BR1350" s="32">
        <f t="shared" si="1609"/>
        <v>21</v>
      </c>
      <c r="BS1350" s="32" t="str">
        <f t="shared" ca="1" si="1610"/>
        <v>SK</v>
      </c>
      <c r="BT1350" s="32" t="str">
        <f t="shared" ref="BT1350:BY1350" si="1641">BT1299</f>
        <v>from 5 to 10%</v>
      </c>
      <c r="BU1350" s="32" t="str">
        <f t="shared" si="1641"/>
        <v>TSO</v>
      </c>
      <c r="BV1350" s="32" t="str">
        <f t="shared" si="1641"/>
        <v>Storage</v>
      </c>
      <c r="BW1350" s="32" t="str">
        <f t="shared" si="1641"/>
        <v>Gas pressure regulator storage withdrawal</v>
      </c>
      <c r="BX1350" s="32" t="str">
        <f t="shared" si="1641"/>
        <v xml:space="preserve">  +3% less energy required</v>
      </c>
      <c r="BY1350" s="32" t="str">
        <f t="shared" si="1641"/>
        <v>Gas pressure regulator storage withdrawal-  +3% less energy required</v>
      </c>
      <c r="BZ1350" s="32">
        <f t="shared" si="1626"/>
        <v>6.5314630716463461E-4</v>
      </c>
      <c r="CA1350" s="32">
        <f t="shared" si="1627"/>
        <v>-1.830435173439689E-2</v>
      </c>
    </row>
    <row r="1351" spans="69:79" x14ac:dyDescent="0.25">
      <c r="BQ1351" s="32">
        <f t="shared" si="1608"/>
        <v>27</v>
      </c>
      <c r="BR1351" s="32">
        <f t="shared" si="1609"/>
        <v>22</v>
      </c>
      <c r="BS1351" s="32" t="str">
        <f t="shared" ca="1" si="1610"/>
        <v>SK</v>
      </c>
      <c r="BT1351" s="32" t="str">
        <f t="shared" ref="BT1351:BY1351" si="1642">BT1300</f>
        <v>from 5 to 10%</v>
      </c>
      <c r="BU1351" s="32" t="str">
        <f t="shared" si="1642"/>
        <v>TSO</v>
      </c>
      <c r="BV1351" s="32" t="str">
        <f t="shared" si="1642"/>
        <v>Storage</v>
      </c>
      <c r="BW1351" s="32" t="str">
        <f t="shared" si="1642"/>
        <v>H2 losses by drying</v>
      </c>
      <c r="BX1351" s="32" t="str">
        <f t="shared" si="1642"/>
        <v xml:space="preserve">  5% of H2</v>
      </c>
      <c r="BY1351" s="32" t="str">
        <f t="shared" si="1642"/>
        <v>H2 losses by drying-  5% of H2</v>
      </c>
      <c r="BZ1351" s="32">
        <f t="shared" si="1626"/>
        <v>5.5404141361256543E-2</v>
      </c>
      <c r="CA1351" s="32">
        <f t="shared" si="1627"/>
        <v>2.770207068062827</v>
      </c>
    </row>
    <row r="1352" spans="69:79" x14ac:dyDescent="0.25">
      <c r="BQ1352" s="32">
        <f t="shared" si="1608"/>
        <v>27</v>
      </c>
      <c r="BR1352" s="32">
        <f t="shared" si="1609"/>
        <v>23</v>
      </c>
      <c r="BS1352" s="32" t="str">
        <f t="shared" ca="1" si="1610"/>
        <v>SK</v>
      </c>
      <c r="BT1352" s="32" t="str">
        <f t="shared" ref="BT1352:BY1352" si="1643">BT1301</f>
        <v>from 5 to 10%</v>
      </c>
      <c r="BU1352" s="32" t="str">
        <f t="shared" si="1643"/>
        <v>TSO</v>
      </c>
      <c r="BV1352" s="32" t="str">
        <f t="shared" si="1643"/>
        <v>Transmission</v>
      </c>
      <c r="BW1352" s="32" t="str">
        <f t="shared" si="1643"/>
        <v>Gas pressure regulator &gt;40 to 16bar</v>
      </c>
      <c r="BX1352" s="32" t="str">
        <f t="shared" si="1643"/>
        <v xml:space="preserve">  +3% less energy required</v>
      </c>
      <c r="BY1352" s="32" t="str">
        <f t="shared" si="1643"/>
        <v>Gas pressure regulator &gt;40 to 16bar-  +3% less energy required</v>
      </c>
      <c r="BZ1352" s="32">
        <f t="shared" si="1626"/>
        <v>1.1593042419699039E-3</v>
      </c>
      <c r="CA1352" s="32">
        <f t="shared" si="1627"/>
        <v>-3.2489370879726351E-2</v>
      </c>
    </row>
    <row r="1353" spans="69:79" x14ac:dyDescent="0.25">
      <c r="BQ1353" s="32">
        <f t="shared" si="1608"/>
        <v>27</v>
      </c>
      <c r="BR1353" s="32">
        <f t="shared" si="1609"/>
        <v>24</v>
      </c>
      <c r="BS1353" s="32" t="str">
        <f t="shared" ca="1" si="1610"/>
        <v>SK</v>
      </c>
      <c r="BT1353" s="32" t="str">
        <f t="shared" ref="BT1353:BY1353" si="1644">BT1302</f>
        <v>from 5 to 10%</v>
      </c>
      <c r="BU1353" s="32" t="str">
        <f t="shared" si="1644"/>
        <v>DSO</v>
      </c>
      <c r="BV1353" s="32" t="str">
        <f t="shared" si="1644"/>
        <v>Industrie</v>
      </c>
      <c r="BW1353" s="32" t="str">
        <f t="shared" si="1644"/>
        <v>50% industrial high temperature application (&gt;500°C without glass)</v>
      </c>
      <c r="BX1353" s="32" t="str">
        <f t="shared" si="1644"/>
        <v>Calorific value adjustment - Investment</v>
      </c>
      <c r="BY1353" s="32" t="str">
        <f t="shared" si="1644"/>
        <v>50% industrial high temperature application (&gt;500°C without glass)-Calorific value adjustment - Investment</v>
      </c>
      <c r="BZ1353" s="32">
        <f t="shared" si="1626"/>
        <v>0.43601755018106719</v>
      </c>
      <c r="CA1353" s="32">
        <f t="shared" si="1627"/>
        <v>2.3695319908841759</v>
      </c>
    </row>
    <row r="1354" spans="69:79" x14ac:dyDescent="0.25">
      <c r="BQ1354" s="32">
        <f t="shared" si="1608"/>
        <v>27</v>
      </c>
      <c r="BR1354" s="32">
        <f t="shared" si="1609"/>
        <v>25</v>
      </c>
      <c r="BS1354" s="32" t="str">
        <f t="shared" ca="1" si="1610"/>
        <v>SK</v>
      </c>
      <c r="BT1354" s="32" t="str">
        <f t="shared" ref="BT1354:BY1354" si="1645">BT1303</f>
        <v>from 5 to 10%</v>
      </c>
      <c r="BU1354" s="32" t="str">
        <f t="shared" si="1645"/>
        <v>DSO</v>
      </c>
      <c r="BV1354" s="32" t="str">
        <f t="shared" si="1645"/>
        <v>Industrie</v>
      </c>
      <c r="BW1354" s="32" t="str">
        <f t="shared" si="1645"/>
        <v>50% industrial high temperature application (&gt;500°C without glass)</v>
      </c>
      <c r="BX1354" s="32" t="str">
        <f t="shared" si="1645"/>
        <v xml:space="preserve">Calorific value adjustment - LPG demand </v>
      </c>
      <c r="BY1354" s="32" t="str">
        <f t="shared" si="1645"/>
        <v xml:space="preserve">50% industrial high temperature application (&gt;500°C without glass)-Calorific value adjustment - LPG demand </v>
      </c>
      <c r="BZ1354" s="32">
        <f t="shared" si="1626"/>
        <v>3.8195137395861485</v>
      </c>
      <c r="CA1354" s="32">
        <f t="shared" si="1627"/>
        <v>20.131491555906184</v>
      </c>
    </row>
    <row r="1355" spans="69:79" x14ac:dyDescent="0.25">
      <c r="BQ1355" s="32">
        <f t="shared" si="1608"/>
        <v>27</v>
      </c>
      <c r="BR1355" s="32">
        <f t="shared" si="1609"/>
        <v>26</v>
      </c>
      <c r="BS1355" s="32" t="str">
        <f t="shared" ca="1" si="1610"/>
        <v>SK</v>
      </c>
      <c r="BT1355" s="32" t="str">
        <f t="shared" ref="BT1355:BY1355" si="1646">BT1304</f>
        <v>from 5 to 10%</v>
      </c>
      <c r="BU1355" s="32" t="str">
        <f t="shared" si="1646"/>
        <v>TSO</v>
      </c>
      <c r="BV1355" s="32" t="str">
        <f t="shared" si="1646"/>
        <v>Transmission</v>
      </c>
      <c r="BW1355" s="32" t="str">
        <f t="shared" si="1646"/>
        <v>gas chromatographs (GC)</v>
      </c>
      <c r="BX1355" s="32" t="str">
        <f t="shared" si="1646"/>
        <v>Adaptation - Exchange helium</v>
      </c>
      <c r="BY1355" s="32" t="str">
        <f t="shared" si="1646"/>
        <v>gas chromatographs (GC)-Adaptation - Exchange helium</v>
      </c>
      <c r="BZ1355" s="32">
        <f t="shared" si="1626"/>
        <v>3.3947402597402594E-2</v>
      </c>
      <c r="CA1355" s="32">
        <f t="shared" si="1627"/>
        <v>0.26805637589444042</v>
      </c>
    </row>
    <row r="1356" spans="69:79" x14ac:dyDescent="0.25">
      <c r="BQ1356" s="32">
        <f t="shared" si="1608"/>
        <v>27</v>
      </c>
      <c r="BR1356" s="32">
        <f t="shared" si="1609"/>
        <v>27</v>
      </c>
      <c r="BS1356" s="32" t="str">
        <f t="shared" ca="1" si="1610"/>
        <v>SK</v>
      </c>
      <c r="BT1356" s="32" t="str">
        <f t="shared" ref="BT1356:BY1356" si="1647">BT1305</f>
        <v>from 5 to 10%</v>
      </c>
      <c r="BU1356" s="32" t="str">
        <f t="shared" si="1647"/>
        <v>DSO</v>
      </c>
      <c r="BV1356" s="32" t="str">
        <f t="shared" si="1647"/>
        <v>Industrie</v>
      </c>
      <c r="BW1356" s="32" t="str">
        <f t="shared" si="1647"/>
        <v>Chemical industry (material use), glass</v>
      </c>
      <c r="BX1356" s="32" t="str">
        <f t="shared" si="1647"/>
        <v>Membrane for deblending - Investment</v>
      </c>
      <c r="BY1356" s="32" t="str">
        <f t="shared" si="1647"/>
        <v>Chemical industry (material use), glass-Membrane for deblending - Investment</v>
      </c>
      <c r="BZ1356" s="32">
        <f t="shared" si="1626"/>
        <v>0.5940001381134753</v>
      </c>
      <c r="CA1356" s="32">
        <f t="shared" si="1627"/>
        <v>0.37388841180746663</v>
      </c>
    </row>
    <row r="1357" spans="69:79" x14ac:dyDescent="0.25">
      <c r="BQ1357" s="32">
        <f t="shared" si="1608"/>
        <v>27</v>
      </c>
      <c r="BR1357" s="32">
        <f t="shared" si="1609"/>
        <v>28</v>
      </c>
      <c r="BS1357" s="32" t="str">
        <f t="shared" ca="1" si="1610"/>
        <v>SK</v>
      </c>
      <c r="BT1357" s="32" t="str">
        <f t="shared" ref="BT1357:BY1357" si="1648">BT1306</f>
        <v>from 5 to 10%</v>
      </c>
      <c r="BU1357" s="32" t="str">
        <f t="shared" si="1648"/>
        <v>DSO</v>
      </c>
      <c r="BV1357" s="32" t="str">
        <f t="shared" si="1648"/>
        <v>Industrie</v>
      </c>
      <c r="BW1357" s="32" t="str">
        <f t="shared" si="1648"/>
        <v>Chemical industry (material use), glass</v>
      </c>
      <c r="BX1357" s="32" t="str">
        <f t="shared" si="1648"/>
        <v>Membrane for deblending - H2. use</v>
      </c>
      <c r="BY1357" s="32" t="str">
        <f t="shared" si="1648"/>
        <v>Chemical industry (material use), glass-Membrane for deblending - H2. use</v>
      </c>
      <c r="BZ1357" s="32">
        <f t="shared" si="1626"/>
        <v>5.2034412098740432</v>
      </c>
      <c r="CA1357" s="32">
        <f t="shared" si="1627"/>
        <v>2.8625287829380435</v>
      </c>
    </row>
    <row r="1358" spans="69:79" x14ac:dyDescent="0.25">
      <c r="BQ1358" s="32">
        <f t="shared" si="1608"/>
        <v>27</v>
      </c>
      <c r="BR1358" s="32">
        <f t="shared" si="1609"/>
        <v>29</v>
      </c>
      <c r="BS1358" s="32" t="str">
        <f t="shared" ca="1" si="1610"/>
        <v>SK</v>
      </c>
      <c r="BT1358" s="32" t="str">
        <f t="shared" ref="BT1358:BY1358" si="1649">BT1307</f>
        <v>from 10 to 20%</v>
      </c>
      <c r="BU1358" s="32" t="str">
        <f t="shared" si="1649"/>
        <v>TSO</v>
      </c>
      <c r="BV1358" s="32" t="str">
        <f t="shared" si="1649"/>
        <v>Transmission</v>
      </c>
      <c r="BW1358" s="32" t="str">
        <f t="shared" si="1649"/>
        <v>compresor gas grid</v>
      </c>
      <c r="BX1358" s="32" t="str">
        <f t="shared" si="1649"/>
        <v>Component exchange - 50% Investment</v>
      </c>
      <c r="BY1358" s="32" t="str">
        <f t="shared" si="1649"/>
        <v>compresor gas grid-Component exchange - 50% Investment</v>
      </c>
      <c r="BZ1358" s="32">
        <f t="shared" si="1626"/>
        <v>8.4383307862695003E-2</v>
      </c>
      <c r="CA1358" s="32">
        <f t="shared" si="1627"/>
        <v>7.614968017238203</v>
      </c>
    </row>
    <row r="1359" spans="69:79" x14ac:dyDescent="0.25">
      <c r="BQ1359" s="32">
        <f t="shared" si="1608"/>
        <v>27</v>
      </c>
      <c r="BR1359" s="32">
        <f t="shared" si="1609"/>
        <v>30</v>
      </c>
      <c r="BS1359" s="32" t="str">
        <f t="shared" ca="1" si="1610"/>
        <v>SK</v>
      </c>
      <c r="BT1359" s="32" t="str">
        <f t="shared" ref="BT1359:BY1359" si="1650">BT1308</f>
        <v>from 10 to 20%</v>
      </c>
      <c r="BU1359" s="32" t="str">
        <f t="shared" si="1650"/>
        <v>TSO</v>
      </c>
      <c r="BV1359" s="32" t="str">
        <f t="shared" si="1650"/>
        <v>Storage</v>
      </c>
      <c r="BW1359" s="32" t="str">
        <f t="shared" si="1650"/>
        <v>compresor storage (cavern + porous)</v>
      </c>
      <c r="BX1359" s="32" t="str">
        <f t="shared" si="1650"/>
        <v>Component exchange - 50% Investment</v>
      </c>
      <c r="BY1359" s="32" t="str">
        <f t="shared" si="1650"/>
        <v>compresor storage (cavern + porous)-Component exchange - 50% Investment</v>
      </c>
      <c r="BZ1359" s="32">
        <f t="shared" si="1626"/>
        <v>7.1365130890052336E-2</v>
      </c>
      <c r="CA1359" s="32">
        <f t="shared" si="1627"/>
        <v>6.4401740467206467</v>
      </c>
    </row>
    <row r="1360" spans="69:79" x14ac:dyDescent="0.25">
      <c r="BQ1360" s="32">
        <f t="shared" si="1608"/>
        <v>27</v>
      </c>
      <c r="BR1360" s="32">
        <f t="shared" si="1609"/>
        <v>31</v>
      </c>
      <c r="BS1360" s="32" t="str">
        <f t="shared" ca="1" si="1610"/>
        <v>SK</v>
      </c>
      <c r="BT1360" s="32" t="str">
        <f t="shared" ref="BT1360:BY1360" si="1651">BT1309</f>
        <v>from 10 to 20%</v>
      </c>
      <c r="BU1360" s="32" t="str">
        <f t="shared" si="1651"/>
        <v>TSO</v>
      </c>
      <c r="BV1360" s="32" t="str">
        <f t="shared" si="1651"/>
        <v>Transmission</v>
      </c>
      <c r="BW1360" s="32" t="str">
        <f t="shared" si="1651"/>
        <v>Instalation of higher gas turbine capacities for compressors - inkl. transit and storage</v>
      </c>
      <c r="BX1360" s="32" t="str">
        <f t="shared" si="1651"/>
        <v>Investment +40% of excisting capacity</v>
      </c>
      <c r="BY1360" s="32" t="str">
        <f t="shared" si="1651"/>
        <v>Instalation of higher gas turbine capacities for compressors - inkl. transit and storage-Investment +40% of excisting capacity</v>
      </c>
      <c r="BZ1360" s="32">
        <f t="shared" si="1626"/>
        <v>6.2299375501098937E-2</v>
      </c>
      <c r="CA1360" s="32">
        <f t="shared" si="1627"/>
        <v>9.533987418612309</v>
      </c>
    </row>
    <row r="1361" spans="69:79" x14ac:dyDescent="0.25">
      <c r="BQ1361" s="32">
        <f t="shared" si="1608"/>
        <v>27</v>
      </c>
      <c r="BR1361" s="32">
        <f t="shared" si="1609"/>
        <v>32</v>
      </c>
      <c r="BS1361" s="32" t="str">
        <f t="shared" ca="1" si="1610"/>
        <v>SK</v>
      </c>
      <c r="BT1361" s="32" t="str">
        <f t="shared" ref="BT1361:BY1361" si="1652">BT1310</f>
        <v>from 10 to 20%</v>
      </c>
      <c r="BU1361" s="32" t="str">
        <f t="shared" si="1652"/>
        <v>TSO</v>
      </c>
      <c r="BV1361" s="32" t="str">
        <f t="shared" si="1652"/>
        <v>Transmission</v>
      </c>
      <c r="BW1361" s="32" t="str">
        <f t="shared" si="1652"/>
        <v>Instalation of higher gas turbine capacities for compressors - inkl. transit and storage</v>
      </c>
      <c r="BX1361" s="32" t="str">
        <f t="shared" si="1652"/>
        <v>Gas demand +40% of excisting transport losses</v>
      </c>
      <c r="BY1361" s="32" t="str">
        <f t="shared" si="1652"/>
        <v>Instalation of higher gas turbine capacities for compressors - inkl. transit and storage-Gas demand +40% of excisting transport losses</v>
      </c>
      <c r="BZ1361" s="32">
        <f t="shared" si="1626"/>
        <v>0.12099378848220592</v>
      </c>
      <c r="CA1361" s="32">
        <f t="shared" si="1627"/>
        <v>3.3908373020889897</v>
      </c>
    </row>
    <row r="1362" spans="69:79" x14ac:dyDescent="0.25">
      <c r="BQ1362" s="32">
        <f t="shared" si="1608"/>
        <v>27</v>
      </c>
      <c r="BR1362" s="32">
        <f t="shared" si="1609"/>
        <v>33</v>
      </c>
      <c r="BS1362" s="32" t="str">
        <f t="shared" ca="1" si="1610"/>
        <v>SK</v>
      </c>
      <c r="BT1362" s="32" t="str">
        <f t="shared" ref="BT1362:BY1362" si="1653">BT1311</f>
        <v>from 10 to 20%</v>
      </c>
      <c r="BU1362" s="32" t="str">
        <f t="shared" si="1653"/>
        <v>TSO</v>
      </c>
      <c r="BV1362" s="32" t="str">
        <f t="shared" si="1653"/>
        <v>Transmission</v>
      </c>
      <c r="BW1362" s="32" t="str">
        <f t="shared" si="1653"/>
        <v>gas chromatographs (GC)</v>
      </c>
      <c r="BX1362" s="32" t="str">
        <f t="shared" si="1653"/>
        <v>Adaptation - Exchange helium</v>
      </c>
      <c r="BY1362" s="32" t="str">
        <f t="shared" si="1653"/>
        <v>gas chromatographs (GC)-Adaptation - Exchange helium</v>
      </c>
      <c r="BZ1362" s="32">
        <f t="shared" si="1626"/>
        <v>3.3947402597402594E-2</v>
      </c>
      <c r="CA1362" s="32">
        <f t="shared" si="1627"/>
        <v>0</v>
      </c>
    </row>
    <row r="1363" spans="69:79" x14ac:dyDescent="0.25">
      <c r="BQ1363" s="32">
        <f t="shared" si="1608"/>
        <v>27</v>
      </c>
      <c r="BR1363" s="32">
        <f t="shared" si="1609"/>
        <v>34</v>
      </c>
      <c r="BS1363" s="32" t="str">
        <f t="shared" ca="1" si="1610"/>
        <v>SK</v>
      </c>
      <c r="BT1363" s="32" t="str">
        <f t="shared" ref="BT1363:BY1363" si="1654">BT1312</f>
        <v>from 10 to 20%</v>
      </c>
      <c r="BU1363" s="32" t="str">
        <f t="shared" si="1654"/>
        <v>DSO</v>
      </c>
      <c r="BV1363" s="32" t="str">
        <f t="shared" si="1654"/>
        <v>End-use</v>
      </c>
      <c r="BW1363" s="32" t="str">
        <f t="shared" si="1654"/>
        <v>CHP for power generation</v>
      </c>
      <c r="BX1363" s="32" t="str">
        <f t="shared" si="1654"/>
        <v>Membrane for deblending - Investment</v>
      </c>
      <c r="BY1363" s="32" t="str">
        <f t="shared" si="1654"/>
        <v>CHP for power generation-Membrane for deblending - Investment</v>
      </c>
      <c r="BZ1363" s="32">
        <f t="shared" si="1626"/>
        <v>0.8008100399607383</v>
      </c>
      <c r="CA1363" s="32">
        <f t="shared" si="1627"/>
        <v>2.004085205862125</v>
      </c>
    </row>
    <row r="1364" spans="69:79" x14ac:dyDescent="0.25">
      <c r="BQ1364" s="32">
        <f t="shared" si="1608"/>
        <v>27</v>
      </c>
      <c r="BR1364" s="32">
        <f t="shared" si="1609"/>
        <v>35</v>
      </c>
      <c r="BS1364" s="32" t="str">
        <f t="shared" ca="1" si="1610"/>
        <v>SK</v>
      </c>
      <c r="BT1364" s="32" t="str">
        <f t="shared" ref="BT1364:BY1364" si="1655">BT1313</f>
        <v>from 10 to 20%</v>
      </c>
      <c r="BU1364" s="32" t="str">
        <f t="shared" si="1655"/>
        <v>DSO</v>
      </c>
      <c r="BV1364" s="32" t="str">
        <f t="shared" si="1655"/>
        <v>End-use</v>
      </c>
      <c r="BW1364" s="32" t="str">
        <f t="shared" si="1655"/>
        <v>CHP for power generation</v>
      </c>
      <c r="BX1364" s="32" t="str">
        <f t="shared" si="1655"/>
        <v>Membrane for deblending - electr. demand</v>
      </c>
      <c r="BY1364" s="32" t="str">
        <f t="shared" si="1655"/>
        <v>CHP for power generation-Membrane for deblending - electr. demand</v>
      </c>
      <c r="BZ1364" s="32">
        <f t="shared" si="1626"/>
        <v>2.0243463451839814</v>
      </c>
      <c r="CA1364" s="32">
        <f t="shared" si="1627"/>
        <v>1.9787257243177663</v>
      </c>
    </row>
    <row r="1365" spans="69:79" x14ac:dyDescent="0.25">
      <c r="BQ1365" s="32">
        <f t="shared" si="1608"/>
        <v>27</v>
      </c>
      <c r="BR1365" s="32">
        <f t="shared" si="1609"/>
        <v>36</v>
      </c>
      <c r="BS1365" s="32" t="str">
        <f t="shared" ca="1" si="1610"/>
        <v>SK</v>
      </c>
      <c r="BT1365" s="32" t="str">
        <f t="shared" ref="BT1365:BY1365" si="1656">BT1314</f>
        <v>from 10 to 20%</v>
      </c>
      <c r="BU1365" s="32" t="str">
        <f t="shared" si="1656"/>
        <v>DSO</v>
      </c>
      <c r="BV1365" s="32" t="str">
        <f t="shared" si="1656"/>
        <v>End-use</v>
      </c>
      <c r="BW1365" s="32" t="str">
        <f t="shared" si="1656"/>
        <v>CHP for power generation</v>
      </c>
      <c r="BX1365" s="32" t="str">
        <f t="shared" si="1656"/>
        <v>Membrane for deblending - H2. use</v>
      </c>
      <c r="BY1365" s="32" t="str">
        <f t="shared" si="1656"/>
        <v>CHP for power generation-Membrane for deblending - H2. use</v>
      </c>
      <c r="BZ1365" s="32">
        <f t="shared" si="1626"/>
        <v>2.0243463451839814</v>
      </c>
      <c r="CA1365" s="32">
        <f t="shared" si="1627"/>
        <v>4.4545518598180518</v>
      </c>
    </row>
    <row r="1366" spans="69:79" x14ac:dyDescent="0.25">
      <c r="BQ1366" s="32">
        <f t="shared" si="1608"/>
        <v>27</v>
      </c>
      <c r="BR1366" s="32">
        <f t="shared" si="1609"/>
        <v>37</v>
      </c>
      <c r="BS1366" s="32" t="str">
        <f t="shared" ca="1" si="1610"/>
        <v>SK</v>
      </c>
      <c r="BT1366" s="32" t="str">
        <f t="shared" ref="BT1366:BY1366" si="1657">BT1315</f>
        <v>from 10 to 20%</v>
      </c>
      <c r="BU1366" s="32" t="str">
        <f t="shared" si="1657"/>
        <v>TSO</v>
      </c>
      <c r="BV1366" s="32" t="str">
        <f t="shared" si="1657"/>
        <v>Storage</v>
      </c>
      <c r="BW1366" s="32" t="str">
        <f t="shared" si="1657"/>
        <v>Gas pressure regulator storage withdrawal</v>
      </c>
      <c r="BX1366" s="32" t="str">
        <f t="shared" si="1657"/>
        <v xml:space="preserve">  +5% less energy required</v>
      </c>
      <c r="BY1366" s="32" t="str">
        <f t="shared" si="1657"/>
        <v>Gas pressure regulator storage withdrawal-  +5% less energy required</v>
      </c>
      <c r="BZ1366" s="32">
        <f t="shared" si="1626"/>
        <v>1.0885771786077244E-3</v>
      </c>
      <c r="CA1366" s="32">
        <f t="shared" si="1627"/>
        <v>-3.0507252890661484E-2</v>
      </c>
    </row>
    <row r="1367" spans="69:79" x14ac:dyDescent="0.25">
      <c r="BQ1367" s="32">
        <f t="shared" si="1608"/>
        <v>27</v>
      </c>
      <c r="BR1367" s="32">
        <f t="shared" si="1609"/>
        <v>38</v>
      </c>
      <c r="BS1367" s="32" t="str">
        <f t="shared" ca="1" si="1610"/>
        <v>SK</v>
      </c>
      <c r="BT1367" s="32" t="str">
        <f t="shared" ref="BT1367:BY1367" si="1658">BT1316</f>
        <v>from 10 to 20%</v>
      </c>
      <c r="BU1367" s="32" t="str">
        <f t="shared" si="1658"/>
        <v>TSO</v>
      </c>
      <c r="BV1367" s="32" t="str">
        <f t="shared" si="1658"/>
        <v>Storage</v>
      </c>
      <c r="BW1367" s="32" t="str">
        <f t="shared" si="1658"/>
        <v>H2 losses by drying</v>
      </c>
      <c r="BX1367" s="32" t="str">
        <f t="shared" si="1658"/>
        <v xml:space="preserve">  5% of H2</v>
      </c>
      <c r="BY1367" s="32" t="str">
        <f t="shared" si="1658"/>
        <v>H2 losses by drying-  5% of H2</v>
      </c>
      <c r="BZ1367" s="32">
        <f t="shared" si="1626"/>
        <v>5.5404141361256543E-2</v>
      </c>
      <c r="CA1367" s="32">
        <f t="shared" si="1627"/>
        <v>2.770207068062827</v>
      </c>
    </row>
    <row r="1368" spans="69:79" x14ac:dyDescent="0.25">
      <c r="BQ1368" s="32">
        <f t="shared" si="1608"/>
        <v>27</v>
      </c>
      <c r="BR1368" s="32">
        <f t="shared" si="1609"/>
        <v>39</v>
      </c>
      <c r="BS1368" s="32" t="str">
        <f t="shared" ca="1" si="1610"/>
        <v>SK</v>
      </c>
      <c r="BT1368" s="32" t="str">
        <f t="shared" ref="BT1368:BY1368" si="1659">BT1317</f>
        <v>from 10 to 20%</v>
      </c>
      <c r="BU1368" s="32" t="str">
        <f t="shared" si="1659"/>
        <v>TSO</v>
      </c>
      <c r="BV1368" s="32" t="str">
        <f t="shared" si="1659"/>
        <v>Transmission</v>
      </c>
      <c r="BW1368" s="32" t="str">
        <f t="shared" si="1659"/>
        <v>Gas pressure regulator &gt;40 to 16bar</v>
      </c>
      <c r="BX1368" s="32" t="str">
        <f t="shared" si="1659"/>
        <v xml:space="preserve"> +5% less energy required</v>
      </c>
      <c r="BY1368" s="32" t="str">
        <f t="shared" si="1659"/>
        <v>Gas pressure regulator &gt;40 to 16bar- +5% less energy required</v>
      </c>
      <c r="BZ1368" s="32">
        <f t="shared" si="1626"/>
        <v>1.9321737366165066E-3</v>
      </c>
      <c r="CA1368" s="32">
        <f t="shared" si="1627"/>
        <v>-5.4148951466210585E-2</v>
      </c>
    </row>
    <row r="1369" spans="69:79" x14ac:dyDescent="0.25">
      <c r="BQ1369" s="32">
        <f t="shared" si="1608"/>
        <v>27</v>
      </c>
      <c r="BR1369" s="32">
        <f t="shared" si="1609"/>
        <v>40</v>
      </c>
      <c r="BS1369" s="32" t="str">
        <f t="shared" ca="1" si="1610"/>
        <v>SK</v>
      </c>
      <c r="BT1369" s="32" t="str">
        <f t="shared" ref="BT1369:BY1369" si="1660">BT1318</f>
        <v>from 10 to 20%</v>
      </c>
      <c r="BU1369" s="32" t="str">
        <f t="shared" si="1660"/>
        <v>DSO</v>
      </c>
      <c r="BV1369" s="32" t="str">
        <f t="shared" si="1660"/>
        <v>Distribution</v>
      </c>
      <c r="BW1369" s="32" t="str">
        <f t="shared" si="1660"/>
        <v>Gas pressure regulator</v>
      </c>
      <c r="BX1369" s="32" t="str">
        <f t="shared" si="1660"/>
        <v>Exchange Gas pressure regulator - Investment</v>
      </c>
      <c r="BY1369" s="32" t="str">
        <f t="shared" si="1660"/>
        <v>Gas pressure regulator-Exchange Gas pressure regulator - Investment</v>
      </c>
      <c r="BZ1369" s="32">
        <f t="shared" si="1626"/>
        <v>2.6172551737602499</v>
      </c>
      <c r="CA1369" s="32">
        <f t="shared" si="1627"/>
        <v>7.3419895267116964</v>
      </c>
    </row>
    <row r="1370" spans="69:79" x14ac:dyDescent="0.25">
      <c r="BQ1370" s="32">
        <f t="shared" si="1608"/>
        <v>27</v>
      </c>
      <c r="BR1370" s="32">
        <f t="shared" si="1609"/>
        <v>41</v>
      </c>
      <c r="BS1370" s="32" t="str">
        <f t="shared" ca="1" si="1610"/>
        <v>SK</v>
      </c>
      <c r="BT1370" s="32" t="str">
        <f t="shared" ref="BT1370:BY1370" si="1661">BT1319</f>
        <v>from 10 to 20%</v>
      </c>
      <c r="BU1370" s="32" t="str">
        <f t="shared" si="1661"/>
        <v>DSO</v>
      </c>
      <c r="BV1370" s="32" t="str">
        <f t="shared" si="1661"/>
        <v>Distribution</v>
      </c>
      <c r="BW1370" s="32" t="str">
        <f t="shared" si="1661"/>
        <v>gas chromatographs (GC)</v>
      </c>
      <c r="BX1370" s="32" t="str">
        <f t="shared" si="1661"/>
        <v>Additional PCS Analysers for calorific value reconstruction system</v>
      </c>
      <c r="BY1370" s="32" t="str">
        <f t="shared" si="1661"/>
        <v>gas chromatographs (GC)-Additional PCS Analysers for calorific value reconstruction system</v>
      </c>
      <c r="BZ1370" s="32">
        <f t="shared" si="1626"/>
        <v>0.53311206559937518</v>
      </c>
      <c r="CA1370" s="32">
        <f t="shared" si="1627"/>
        <v>8.4191471108957039</v>
      </c>
    </row>
    <row r="1371" spans="69:79" x14ac:dyDescent="0.25">
      <c r="BQ1371" s="32">
        <f t="shared" si="1608"/>
        <v>27</v>
      </c>
      <c r="BR1371" s="32">
        <f t="shared" si="1609"/>
        <v>42</v>
      </c>
      <c r="BS1371" s="32" t="str">
        <f t="shared" ca="1" si="1610"/>
        <v>SK</v>
      </c>
      <c r="BT1371" s="32" t="str">
        <f t="shared" ref="BT1371:BY1371" si="1662">BT1320</f>
        <v>from 10 to 20%</v>
      </c>
      <c r="BU1371" s="32" t="str">
        <f t="shared" si="1662"/>
        <v>DSO</v>
      </c>
      <c r="BV1371" s="32" t="str">
        <f t="shared" si="1662"/>
        <v>Distribution</v>
      </c>
      <c r="BW1371" s="32" t="str">
        <f t="shared" si="1662"/>
        <v>Chemical industry (material use), glass</v>
      </c>
      <c r="BX1371" s="32" t="str">
        <f t="shared" si="1662"/>
        <v>Membrane for deblending - Investment</v>
      </c>
      <c r="BY1371" s="32" t="str">
        <f t="shared" si="1662"/>
        <v>Chemical industry (material use), glass-Membrane for deblending - Investment</v>
      </c>
      <c r="BZ1371" s="32">
        <f t="shared" si="1626"/>
        <v>0.5940001381134753</v>
      </c>
      <c r="CA1371" s="32">
        <f t="shared" si="1627"/>
        <v>0.56686307596615904</v>
      </c>
    </row>
    <row r="1372" spans="69:79" x14ac:dyDescent="0.25">
      <c r="BQ1372" s="32">
        <f t="shared" si="1608"/>
        <v>27</v>
      </c>
      <c r="BR1372" s="32">
        <f t="shared" si="1609"/>
        <v>43</v>
      </c>
      <c r="BS1372" s="32" t="str">
        <f t="shared" ca="1" si="1610"/>
        <v>SK</v>
      </c>
      <c r="BT1372" s="32" t="str">
        <f t="shared" ref="BT1372:BY1372" si="1663">BT1321</f>
        <v>from 10 to 20%</v>
      </c>
      <c r="BU1372" s="32" t="str">
        <f t="shared" si="1663"/>
        <v>DSO</v>
      </c>
      <c r="BV1372" s="32" t="str">
        <f t="shared" si="1663"/>
        <v>Distribution</v>
      </c>
      <c r="BW1372" s="32" t="str">
        <f t="shared" si="1663"/>
        <v>Chemical industry (material use), glass</v>
      </c>
      <c r="BX1372" s="32" t="str">
        <f t="shared" si="1663"/>
        <v>Membrane for deblending - H2. use</v>
      </c>
      <c r="BY1372" s="32" t="str">
        <f t="shared" si="1663"/>
        <v>Chemical industry (material use), glass-Membrane for deblending - H2. use</v>
      </c>
      <c r="BZ1372" s="32">
        <f t="shared" si="1626"/>
        <v>10.406882419748086</v>
      </c>
      <c r="CA1372" s="32">
        <f t="shared" si="1627"/>
        <v>11.450115131752174</v>
      </c>
    </row>
    <row r="1373" spans="69:79" x14ac:dyDescent="0.25">
      <c r="BQ1373" s="32">
        <f t="shared" si="1608"/>
        <v>27</v>
      </c>
      <c r="BR1373" s="32">
        <f t="shared" si="1609"/>
        <v>44</v>
      </c>
      <c r="BS1373" s="32" t="str">
        <f t="shared" ca="1" si="1610"/>
        <v>SK</v>
      </c>
      <c r="BT1373" s="32" t="str">
        <f t="shared" ref="BT1373:BY1373" si="1664">BT1322</f>
        <v>from 10 to 20%</v>
      </c>
      <c r="BU1373" s="32" t="str">
        <f t="shared" si="1664"/>
        <v>DSO</v>
      </c>
      <c r="BV1373" s="32" t="str">
        <f t="shared" si="1664"/>
        <v>Distribution</v>
      </c>
      <c r="BW1373" s="32" t="str">
        <f t="shared" si="1664"/>
        <v xml:space="preserve">Gas turbine for power generation (old stock) </v>
      </c>
      <c r="BX1373" s="32" t="str">
        <f t="shared" si="1664"/>
        <v>Membrane for deblending - Investment</v>
      </c>
      <c r="BY1373" s="32" t="str">
        <f t="shared" si="1664"/>
        <v>Gas turbine for power generation (old stock) -Membrane for deblending - Investment</v>
      </c>
      <c r="BZ1373" s="32">
        <f t="shared" si="1626"/>
        <v>2.1392941613440275</v>
      </c>
      <c r="CA1373" s="32">
        <f t="shared" si="1627"/>
        <v>2.0415599103181581</v>
      </c>
    </row>
    <row r="1374" spans="69:79" x14ac:dyDescent="0.25">
      <c r="BQ1374" s="32">
        <f t="shared" si="1608"/>
        <v>27</v>
      </c>
      <c r="BR1374" s="32">
        <f t="shared" si="1609"/>
        <v>45</v>
      </c>
      <c r="BS1374" s="32" t="str">
        <f t="shared" ca="1" si="1610"/>
        <v>SK</v>
      </c>
      <c r="BT1374" s="32" t="str">
        <f t="shared" ref="BT1374:BY1374" si="1665">BT1323</f>
        <v>from 10 to 20%</v>
      </c>
      <c r="BU1374" s="32" t="str">
        <f t="shared" si="1665"/>
        <v>DSO</v>
      </c>
      <c r="BV1374" s="32" t="str">
        <f t="shared" si="1665"/>
        <v>Distribution</v>
      </c>
      <c r="BW1374" s="32" t="str">
        <f t="shared" si="1665"/>
        <v xml:space="preserve">Gas turbine for power generation (old stock) </v>
      </c>
      <c r="BX1374" s="32" t="str">
        <f t="shared" si="1665"/>
        <v>Membrane for deblending - H2. use</v>
      </c>
      <c r="BY1374" s="32" t="str">
        <f t="shared" si="1665"/>
        <v>Gas turbine for power generation (old stock) -Membrane for deblending - H2. use</v>
      </c>
      <c r="BZ1374" s="32">
        <f t="shared" si="1626"/>
        <v>4.7108972402284284</v>
      </c>
      <c r="CA1374" s="32">
        <f t="shared" si="1627"/>
        <v>5.1831387728674647</v>
      </c>
    </row>
    <row r="1375" spans="69:79" x14ac:dyDescent="0.25">
      <c r="BQ1375" s="32">
        <f t="shared" si="1608"/>
        <v>27</v>
      </c>
      <c r="BR1375" s="32">
        <f t="shared" si="1609"/>
        <v>46</v>
      </c>
      <c r="BS1375" s="32" t="str">
        <f t="shared" ca="1" si="1610"/>
        <v>SK</v>
      </c>
      <c r="BT1375" s="32" t="str">
        <f t="shared" ref="BT1375:BY1375" si="1666">BT1324</f>
        <v>from 10 to 20%</v>
      </c>
      <c r="BU1375" s="32" t="str">
        <f t="shared" si="1666"/>
        <v>DSO</v>
      </c>
      <c r="BV1375" s="32" t="str">
        <f t="shared" si="1666"/>
        <v>Distribution</v>
      </c>
      <c r="BW1375" s="32" t="str">
        <f t="shared" si="1666"/>
        <v>Gas turbine for grid and storage</v>
      </c>
      <c r="BX1375" s="32" t="str">
        <f t="shared" si="1666"/>
        <v>Membrane for deblending - Investment</v>
      </c>
      <c r="BY1375" s="32" t="str">
        <f t="shared" si="1666"/>
        <v>Gas turbine for grid and storage-Membrane for deblending - Investment</v>
      </c>
      <c r="BZ1375" s="32">
        <f t="shared" si="1626"/>
        <v>0.4719649659174161</v>
      </c>
      <c r="CA1375" s="32">
        <f t="shared" si="1627"/>
        <v>1.2254933833845865</v>
      </c>
    </row>
    <row r="1376" spans="69:79" x14ac:dyDescent="0.25">
      <c r="BQ1376" s="32">
        <f t="shared" si="1608"/>
        <v>27</v>
      </c>
      <c r="BR1376" s="32">
        <f t="shared" si="1609"/>
        <v>47</v>
      </c>
      <c r="BS1376" s="32" t="str">
        <f t="shared" ca="1" si="1610"/>
        <v>SK</v>
      </c>
      <c r="BT1376" s="32" t="str">
        <f t="shared" ref="BT1376:BY1376" si="1667">BT1325</f>
        <v>from 10 to 20%</v>
      </c>
      <c r="BU1376" s="32" t="str">
        <f t="shared" si="1667"/>
        <v>DSO</v>
      </c>
      <c r="BV1376" s="32" t="str">
        <f t="shared" si="1667"/>
        <v>Distribution</v>
      </c>
      <c r="BW1376" s="32" t="str">
        <f t="shared" si="1667"/>
        <v>Gas turbine for grid and storage</v>
      </c>
      <c r="BX1376" s="32" t="str">
        <f t="shared" si="1667"/>
        <v>Membrane for deblending - H2. use</v>
      </c>
      <c r="BY1376" s="32" t="str">
        <f t="shared" si="1667"/>
        <v>Gas turbine for grid and storage-Membrane for deblending - H2. use</v>
      </c>
      <c r="BZ1376" s="32">
        <f t="shared" si="1626"/>
        <v>0.3024844712055148</v>
      </c>
      <c r="CA1376" s="32">
        <f t="shared" si="1627"/>
        <v>0.33280687540949067</v>
      </c>
    </row>
    <row r="1377" spans="69:79" x14ac:dyDescent="0.25">
      <c r="BQ1377" s="32">
        <f t="shared" si="1608"/>
        <v>27</v>
      </c>
      <c r="BR1377" s="32">
        <f t="shared" si="1609"/>
        <v>48</v>
      </c>
      <c r="BS1377" s="32" t="str">
        <f t="shared" ca="1" si="1610"/>
        <v>SK</v>
      </c>
      <c r="BT1377" s="32" t="str">
        <f t="shared" ref="BT1377:BY1377" si="1668">BT1326</f>
        <v>from 10 to 20%</v>
      </c>
      <c r="BU1377" s="32" t="str">
        <f t="shared" si="1668"/>
        <v>DSO</v>
      </c>
      <c r="BV1377" s="32" t="str">
        <f t="shared" si="1668"/>
        <v>Distribution</v>
      </c>
      <c r="BW1377" s="32" t="str">
        <f t="shared" si="1668"/>
        <v>industrial high temperature application (&gt;500°C without glass)</v>
      </c>
      <c r="BX1377" s="32" t="str">
        <f t="shared" si="1668"/>
        <v xml:space="preserve">Calorific value adjustment - LPG demand </v>
      </c>
      <c r="BY1377" s="32" t="str">
        <f t="shared" si="1668"/>
        <v xml:space="preserve">industrial high temperature application (&gt;500°C without glass)-Calorific value adjustment - LPG demand </v>
      </c>
      <c r="BZ1377" s="32">
        <f t="shared" si="1626"/>
        <v>7.639027479172297</v>
      </c>
      <c r="CA1377" s="32">
        <f t="shared" si="1627"/>
        <v>40.262983111812368</v>
      </c>
    </row>
    <row r="1378" spans="69:79" x14ac:dyDescent="0.25">
      <c r="BQ1378" s="32">
        <f t="shared" si="1608"/>
        <v>27</v>
      </c>
      <c r="BR1378" s="32">
        <f t="shared" si="1609"/>
        <v>49</v>
      </c>
      <c r="BS1378" s="32" t="str">
        <f t="shared" ca="1" si="1610"/>
        <v>SK</v>
      </c>
      <c r="BT1378" s="32" t="str">
        <f t="shared" ref="BT1378:BY1378" si="1669">BT1327</f>
        <v>&gt;20%</v>
      </c>
      <c r="BU1378" s="32" t="str">
        <f t="shared" si="1669"/>
        <v>DSO</v>
      </c>
      <c r="BV1378" s="32" t="str">
        <f t="shared" si="1669"/>
        <v>End-use</v>
      </c>
      <c r="BW1378" s="32" t="str">
        <f t="shared" si="1669"/>
        <v>boilers</v>
      </c>
      <c r="BX1378" s="32" t="str">
        <f t="shared" si="1669"/>
        <v>new heating boilers - Investment</v>
      </c>
      <c r="BY1378" s="32" t="str">
        <f t="shared" si="1669"/>
        <v>boilers-new heating boilers - Investment</v>
      </c>
      <c r="BZ1378" s="32">
        <f t="shared" si="1626"/>
        <v>447.36621943718438</v>
      </c>
      <c r="CA1378" s="32">
        <f t="shared" si="1627"/>
        <v>462.00498032864022</v>
      </c>
    </row>
    <row r="1379" spans="69:79" x14ac:dyDescent="0.25">
      <c r="BQ1379" s="32">
        <f t="shared" si="1608"/>
        <v>27</v>
      </c>
      <c r="BR1379" s="32">
        <f t="shared" si="1609"/>
        <v>50</v>
      </c>
      <c r="BS1379" s="32" t="str">
        <f t="shared" ca="1" si="1610"/>
        <v>SK</v>
      </c>
      <c r="BT1379" s="32" t="str">
        <f t="shared" ref="BT1379:BY1379" si="1670">BT1328</f>
        <v>&gt;20%</v>
      </c>
      <c r="BU1379" s="32" t="str">
        <f t="shared" si="1670"/>
        <v>DSO</v>
      </c>
      <c r="BV1379" s="32" t="str">
        <f t="shared" si="1670"/>
        <v>…</v>
      </c>
      <c r="BW1379" s="32" t="str">
        <f t="shared" si="1670"/>
        <v>…</v>
      </c>
      <c r="BX1379" s="32" t="str">
        <f t="shared" si="1670"/>
        <v>new heating boilers - Investment</v>
      </c>
      <c r="BY1379" s="32" t="str">
        <f t="shared" si="1670"/>
        <v>…-new heating boilers - Investment</v>
      </c>
      <c r="BZ1379" s="32">
        <f t="shared" si="1626"/>
        <v>0</v>
      </c>
      <c r="CA1379" s="32">
        <f t="shared" si="1627"/>
        <v>0</v>
      </c>
    </row>
    <row r="1380" spans="69:79" x14ac:dyDescent="0.25">
      <c r="BQ1380" s="32">
        <f t="shared" si="1608"/>
        <v>27</v>
      </c>
      <c r="BR1380" s="32">
        <f t="shared" si="1609"/>
        <v>51</v>
      </c>
      <c r="BS1380" s="32" t="str">
        <f t="shared" ca="1" si="1610"/>
        <v>SK</v>
      </c>
      <c r="BT1380" s="32" t="str">
        <f t="shared" ref="BT1380:BY1380" si="1671">BT1329</f>
        <v>&gt;20%</v>
      </c>
      <c r="BU1380" s="32" t="str">
        <f t="shared" si="1671"/>
        <v>DSO</v>
      </c>
      <c r="BV1380" s="32" t="str">
        <f t="shared" si="1671"/>
        <v>…</v>
      </c>
      <c r="BW1380" s="32" t="str">
        <f t="shared" si="1671"/>
        <v>…</v>
      </c>
      <c r="BX1380" s="32" t="str">
        <f t="shared" si="1671"/>
        <v>new heating boilers - Investment</v>
      </c>
      <c r="BY1380" s="32" t="str">
        <f t="shared" si="1671"/>
        <v>…-new heating boilers - Investment</v>
      </c>
      <c r="BZ1380" s="32">
        <f t="shared" si="1626"/>
        <v>0</v>
      </c>
      <c r="CA1380" s="32">
        <f t="shared" si="1627"/>
        <v>0</v>
      </c>
    </row>
    <row r="1381" spans="69:79" x14ac:dyDescent="0.25">
      <c r="BQ1381" s="32"/>
      <c r="BR1381" s="32"/>
      <c r="BS1381" s="32"/>
      <c r="BT1381" s="32"/>
      <c r="BU1381" s="32"/>
      <c r="BV1381" s="32"/>
      <c r="BW1381" s="32"/>
      <c r="BX1381" s="32"/>
      <c r="BY1381" s="32"/>
      <c r="BZ1381" s="32"/>
      <c r="CA1381" s="32"/>
    </row>
    <row r="1382" spans="69:79" x14ac:dyDescent="0.25">
      <c r="BQ1382" s="32"/>
      <c r="BR1382" s="32"/>
      <c r="BS1382" s="32"/>
      <c r="BT1382" s="32"/>
      <c r="BU1382" s="32"/>
      <c r="BV1382" s="32"/>
      <c r="BW1382" s="32"/>
      <c r="BX1382" s="32"/>
      <c r="BY1382" s="32"/>
      <c r="BZ1382" s="32"/>
      <c r="CA1382" s="32"/>
    </row>
    <row r="1383" spans="69:79" x14ac:dyDescent="0.25">
      <c r="BQ1383" s="32"/>
      <c r="BR1383" s="32"/>
      <c r="BS1383" s="32"/>
      <c r="BT1383" s="32"/>
      <c r="BU1383" s="32"/>
      <c r="BV1383" s="32"/>
      <c r="BW1383" s="32"/>
      <c r="BX1383" s="32"/>
      <c r="BY1383" s="32"/>
      <c r="BZ1383" s="32"/>
      <c r="CA1383" s="32"/>
    </row>
    <row r="1384" spans="69:79" x14ac:dyDescent="0.25">
      <c r="BQ1384" s="32"/>
      <c r="BR1384" s="32"/>
      <c r="BS1384" s="32"/>
      <c r="BT1384" s="32"/>
      <c r="BU1384" s="32"/>
      <c r="BV1384" s="32"/>
      <c r="BW1384" s="32"/>
      <c r="BX1384" s="32"/>
      <c r="BY1384" s="32"/>
      <c r="BZ1384" s="32"/>
      <c r="CA1384" s="32"/>
    </row>
    <row r="1385" spans="69:79" x14ac:dyDescent="0.25">
      <c r="BQ1385" s="32"/>
      <c r="BR1385" s="32"/>
      <c r="BS1385" s="32"/>
      <c r="BT1385" s="32"/>
      <c r="BU1385" s="32"/>
      <c r="BV1385" s="32"/>
      <c r="BW1385" s="32"/>
      <c r="BX1385" s="32"/>
      <c r="BY1385" s="32"/>
      <c r="BZ1385" s="32"/>
      <c r="CA1385" s="32"/>
    </row>
    <row r="1386" spans="69:79" x14ac:dyDescent="0.25">
      <c r="BQ1386" s="32"/>
      <c r="BR1386" s="32"/>
      <c r="BS1386" s="32"/>
      <c r="BT1386" s="32"/>
      <c r="BU1386" s="32"/>
      <c r="BV1386" s="32"/>
      <c r="BW1386" s="32"/>
      <c r="BX1386" s="32"/>
      <c r="BY1386" s="32"/>
      <c r="BZ1386" s="32"/>
      <c r="CA1386" s="32"/>
    </row>
    <row r="1387" spans="69:79" x14ac:dyDescent="0.25">
      <c r="BQ1387" s="32"/>
      <c r="BR1387" s="32"/>
      <c r="BS1387" s="32"/>
      <c r="BT1387" s="32"/>
      <c r="BU1387" s="32"/>
      <c r="BV1387" s="32"/>
      <c r="BW1387" s="32"/>
      <c r="BX1387" s="32"/>
      <c r="BY1387" s="32"/>
      <c r="BZ1387" s="32"/>
      <c r="CA1387" s="32"/>
    </row>
    <row r="1388" spans="69:79" x14ac:dyDescent="0.25">
      <c r="BQ1388" s="32"/>
      <c r="BR1388" s="32"/>
      <c r="BS1388" s="32"/>
      <c r="BT1388" s="32"/>
      <c r="BU1388" s="32"/>
      <c r="BV1388" s="32"/>
      <c r="BW1388" s="32"/>
      <c r="BX1388" s="32"/>
      <c r="BY1388" s="32"/>
      <c r="BZ1388" s="32"/>
      <c r="CA1388" s="32"/>
    </row>
    <row r="1389" spans="69:79" x14ac:dyDescent="0.25">
      <c r="BQ1389" s="32"/>
      <c r="BR1389" s="32"/>
      <c r="BS1389" s="32"/>
      <c r="BT1389" s="32"/>
      <c r="BU1389" s="32"/>
      <c r="BV1389" s="32"/>
      <c r="BW1389" s="32"/>
      <c r="BX1389" s="32"/>
      <c r="BY1389" s="32"/>
      <c r="BZ1389" s="32"/>
      <c r="CA1389" s="32"/>
    </row>
    <row r="1390" spans="69:79" x14ac:dyDescent="0.25">
      <c r="BQ1390" s="32"/>
      <c r="BR1390" s="32"/>
      <c r="BS1390" s="32"/>
      <c r="BT1390" s="32"/>
      <c r="BU1390" s="32"/>
      <c r="BV1390" s="32"/>
      <c r="BW1390" s="32"/>
      <c r="BX1390" s="32"/>
      <c r="BY1390" s="32"/>
      <c r="BZ1390" s="32"/>
      <c r="CA1390" s="32"/>
    </row>
    <row r="1391" spans="69:79" x14ac:dyDescent="0.25">
      <c r="BQ1391" s="32"/>
      <c r="BR1391" s="32"/>
      <c r="BS1391" s="32"/>
      <c r="BT1391" s="32"/>
      <c r="BU1391" s="32"/>
      <c r="BV1391" s="32"/>
      <c r="BW1391" s="32"/>
      <c r="BX1391" s="32"/>
      <c r="BY1391" s="32"/>
      <c r="BZ1391" s="32"/>
      <c r="CA1391" s="32"/>
    </row>
    <row r="1392" spans="69:79" x14ac:dyDescent="0.25">
      <c r="BQ1392" s="32"/>
      <c r="BR1392" s="32"/>
      <c r="BS1392" s="32"/>
      <c r="BT1392" s="32"/>
      <c r="BU1392" s="32"/>
      <c r="BV1392" s="32"/>
      <c r="BW1392" s="32"/>
      <c r="BX1392" s="32"/>
      <c r="BY1392" s="32"/>
      <c r="BZ1392" s="32"/>
      <c r="CA1392" s="32"/>
    </row>
    <row r="1393" spans="69:79" x14ac:dyDescent="0.25">
      <c r="BQ1393" s="32"/>
      <c r="BR1393" s="32"/>
      <c r="BS1393" s="32"/>
      <c r="BT1393" s="32"/>
      <c r="BU1393" s="32"/>
      <c r="BV1393" s="32"/>
      <c r="BW1393" s="32"/>
      <c r="BX1393" s="32"/>
      <c r="BY1393" s="32"/>
      <c r="BZ1393" s="32"/>
      <c r="CA1393" s="32"/>
    </row>
    <row r="1394" spans="69:79" x14ac:dyDescent="0.25">
      <c r="BQ1394" s="32"/>
      <c r="BR1394" s="32"/>
      <c r="BS1394" s="32"/>
      <c r="BT1394" s="32"/>
      <c r="BU1394" s="32"/>
      <c r="BV1394" s="32"/>
      <c r="BW1394" s="32"/>
      <c r="BX1394" s="32"/>
      <c r="BY1394" s="32"/>
      <c r="BZ1394" s="32"/>
      <c r="CA1394" s="32"/>
    </row>
    <row r="1395" spans="69:79" x14ac:dyDescent="0.25">
      <c r="BQ1395" s="32"/>
      <c r="BR1395" s="32"/>
      <c r="BS1395" s="32"/>
      <c r="BT1395" s="32"/>
      <c r="BU1395" s="32"/>
      <c r="BV1395" s="32"/>
      <c r="BW1395" s="32"/>
      <c r="BX1395" s="32"/>
      <c r="BY1395" s="32"/>
      <c r="BZ1395" s="32"/>
      <c r="CA1395" s="32"/>
    </row>
    <row r="1396" spans="69:79" x14ac:dyDescent="0.25">
      <c r="BQ1396" s="32"/>
      <c r="BR1396" s="32"/>
      <c r="BS1396" s="32"/>
      <c r="BT1396" s="32"/>
      <c r="BU1396" s="32"/>
      <c r="BV1396" s="32"/>
      <c r="BW1396" s="32"/>
      <c r="BX1396" s="32"/>
      <c r="BY1396" s="32"/>
      <c r="BZ1396" s="32"/>
      <c r="CA1396" s="32"/>
    </row>
    <row r="1397" spans="69:79" x14ac:dyDescent="0.25">
      <c r="BQ1397" s="32"/>
      <c r="BR1397" s="32"/>
      <c r="BS1397" s="32"/>
      <c r="BT1397" s="32"/>
      <c r="BU1397" s="32"/>
      <c r="BV1397" s="32"/>
      <c r="BW1397" s="32"/>
      <c r="BX1397" s="32"/>
      <c r="BY1397" s="32"/>
      <c r="BZ1397" s="32"/>
      <c r="CA1397" s="32"/>
    </row>
    <row r="1398" spans="69:79" x14ac:dyDescent="0.25">
      <c r="BQ1398" s="32"/>
      <c r="BR1398" s="32"/>
      <c r="BS1398" s="32"/>
      <c r="BT1398" s="32"/>
      <c r="BU1398" s="32"/>
      <c r="BV1398" s="32"/>
      <c r="BW1398" s="32"/>
      <c r="BX1398" s="32"/>
      <c r="BY1398" s="32"/>
      <c r="BZ1398" s="32"/>
      <c r="CA1398" s="32"/>
    </row>
    <row r="1399" spans="69:79" x14ac:dyDescent="0.25">
      <c r="BQ1399" s="32"/>
      <c r="BR1399" s="32"/>
      <c r="BS1399" s="32"/>
      <c r="BT1399" s="32"/>
      <c r="BU1399" s="32"/>
      <c r="BV1399" s="32"/>
      <c r="BW1399" s="32"/>
      <c r="BX1399" s="32"/>
      <c r="BY1399" s="32"/>
      <c r="BZ1399" s="32"/>
      <c r="CA1399" s="32"/>
    </row>
    <row r="1400" spans="69:79" x14ac:dyDescent="0.25">
      <c r="BQ1400" s="32"/>
      <c r="BR1400" s="32"/>
      <c r="BS1400" s="32"/>
      <c r="BT1400" s="32"/>
      <c r="BU1400" s="32"/>
      <c r="BV1400" s="32"/>
      <c r="BW1400" s="32"/>
      <c r="BX1400" s="32"/>
      <c r="BY1400" s="32"/>
      <c r="BZ1400" s="32"/>
      <c r="CA1400" s="32"/>
    </row>
    <row r="1401" spans="69:79" x14ac:dyDescent="0.25">
      <c r="BQ1401" s="32"/>
      <c r="BR1401" s="32"/>
      <c r="BS1401" s="32"/>
      <c r="BT1401" s="32"/>
      <c r="BU1401" s="32"/>
      <c r="BV1401" s="32"/>
      <c r="BW1401" s="32"/>
      <c r="BX1401" s="32"/>
      <c r="BY1401" s="32"/>
      <c r="BZ1401" s="32"/>
      <c r="CA1401" s="32"/>
    </row>
    <row r="1402" spans="69:79" x14ac:dyDescent="0.25">
      <c r="BQ1402" s="32"/>
      <c r="BR1402" s="32"/>
      <c r="BS1402" s="32"/>
      <c r="BT1402" s="32"/>
      <c r="BU1402" s="32"/>
      <c r="BV1402" s="32"/>
      <c r="BW1402" s="32"/>
      <c r="BX1402" s="32"/>
      <c r="BY1402" s="32"/>
      <c r="BZ1402" s="32"/>
      <c r="CA1402" s="32"/>
    </row>
    <row r="1403" spans="69:79" x14ac:dyDescent="0.25">
      <c r="BQ1403" s="32"/>
      <c r="BR1403" s="32"/>
      <c r="BS1403" s="32"/>
      <c r="BT1403" s="32"/>
      <c r="BU1403" s="32"/>
      <c r="BV1403" s="32"/>
      <c r="BW1403" s="32"/>
      <c r="BX1403" s="32"/>
      <c r="BY1403" s="32"/>
      <c r="BZ1403" s="32"/>
      <c r="CA1403" s="32"/>
    </row>
    <row r="1404" spans="69:79" x14ac:dyDescent="0.25">
      <c r="BQ1404" s="32"/>
      <c r="BR1404" s="32"/>
      <c r="BS1404" s="32"/>
      <c r="BT1404" s="32"/>
      <c r="BU1404" s="32"/>
      <c r="BV1404" s="32"/>
      <c r="BW1404" s="32"/>
      <c r="BX1404" s="32"/>
      <c r="BY1404" s="32"/>
      <c r="BZ1404" s="32"/>
      <c r="CA1404" s="32"/>
    </row>
    <row r="1405" spans="69:79" x14ac:dyDescent="0.25">
      <c r="BQ1405" s="32"/>
      <c r="BR1405" s="32"/>
      <c r="BS1405" s="32"/>
      <c r="BT1405" s="32"/>
      <c r="BU1405" s="32"/>
      <c r="BV1405" s="32"/>
      <c r="BW1405" s="32"/>
      <c r="BX1405" s="32"/>
      <c r="BY1405" s="32"/>
      <c r="BZ1405" s="32"/>
      <c r="CA1405" s="32"/>
    </row>
    <row r="1406" spans="69:79" x14ac:dyDescent="0.25">
      <c r="BQ1406" s="32"/>
      <c r="BR1406" s="32"/>
      <c r="BS1406" s="32"/>
      <c r="BT1406" s="32"/>
      <c r="BU1406" s="32"/>
      <c r="BV1406" s="32"/>
      <c r="BW1406" s="32"/>
      <c r="BX1406" s="32"/>
      <c r="BY1406" s="32"/>
      <c r="BZ1406" s="32"/>
      <c r="CA1406" s="32"/>
    </row>
    <row r="1407" spans="69:79" x14ac:dyDescent="0.25">
      <c r="BQ1407" s="32"/>
      <c r="BR1407" s="32"/>
      <c r="BS1407" s="32"/>
      <c r="BT1407" s="32"/>
      <c r="BU1407" s="32"/>
      <c r="BV1407" s="32"/>
      <c r="BW1407" s="32"/>
      <c r="BX1407" s="32"/>
      <c r="BY1407" s="32"/>
      <c r="BZ1407" s="32"/>
      <c r="CA1407" s="32"/>
    </row>
    <row r="1408" spans="69:79" x14ac:dyDescent="0.25">
      <c r="BQ1408" s="32"/>
      <c r="BR1408" s="32"/>
      <c r="BS1408" s="32"/>
      <c r="BT1408" s="32"/>
      <c r="BU1408" s="32"/>
      <c r="BV1408" s="32"/>
      <c r="BW1408" s="32"/>
      <c r="BX1408" s="32"/>
      <c r="BY1408" s="32"/>
      <c r="BZ1408" s="32"/>
      <c r="CA1408" s="32"/>
    </row>
    <row r="1409" spans="69:79" x14ac:dyDescent="0.25">
      <c r="BQ1409" s="32"/>
      <c r="BR1409" s="32"/>
      <c r="BS1409" s="32"/>
      <c r="BT1409" s="32"/>
      <c r="BU1409" s="32"/>
      <c r="BV1409" s="32"/>
      <c r="BW1409" s="32"/>
      <c r="BX1409" s="32"/>
      <c r="BY1409" s="32"/>
      <c r="BZ1409" s="32"/>
      <c r="CA1409" s="32"/>
    </row>
    <row r="1410" spans="69:79" x14ac:dyDescent="0.25">
      <c r="BQ1410" s="32"/>
      <c r="BR1410" s="32"/>
      <c r="BS1410" s="32"/>
      <c r="BT1410" s="32"/>
      <c r="BU1410" s="32"/>
      <c r="BV1410" s="32"/>
      <c r="BW1410" s="32"/>
      <c r="BX1410" s="32"/>
      <c r="BY1410" s="32"/>
      <c r="BZ1410" s="32"/>
      <c r="CA1410" s="32"/>
    </row>
    <row r="1411" spans="69:79" x14ac:dyDescent="0.25">
      <c r="BQ1411" s="32"/>
      <c r="BR1411" s="32"/>
      <c r="BS1411" s="32"/>
      <c r="BT1411" s="32"/>
      <c r="BU1411" s="32"/>
      <c r="BV1411" s="32"/>
      <c r="BW1411" s="32"/>
      <c r="BX1411" s="32"/>
      <c r="BY1411" s="32"/>
      <c r="BZ1411" s="32"/>
      <c r="CA1411" s="32"/>
    </row>
    <row r="1412" spans="69:79" x14ac:dyDescent="0.25">
      <c r="BQ1412" s="32"/>
      <c r="BR1412" s="32"/>
      <c r="BS1412" s="32"/>
      <c r="BT1412" s="32"/>
      <c r="BU1412" s="32"/>
      <c r="BV1412" s="32"/>
      <c r="BW1412" s="32"/>
      <c r="BX1412" s="32"/>
      <c r="BY1412" s="32"/>
      <c r="BZ1412" s="32"/>
      <c r="CA1412" s="32"/>
    </row>
    <row r="1413" spans="69:79" x14ac:dyDescent="0.25">
      <c r="BQ1413" s="32"/>
      <c r="BR1413" s="32"/>
      <c r="BS1413" s="32"/>
      <c r="BT1413" s="32"/>
      <c r="BU1413" s="32"/>
      <c r="BV1413" s="32"/>
      <c r="BW1413" s="32"/>
      <c r="BX1413" s="32"/>
      <c r="BY1413" s="32"/>
      <c r="BZ1413" s="32"/>
      <c r="CA1413" s="32"/>
    </row>
    <row r="1414" spans="69:79" x14ac:dyDescent="0.25">
      <c r="BQ1414" s="32"/>
      <c r="BR1414" s="32"/>
      <c r="BS1414" s="32"/>
      <c r="BT1414" s="32"/>
      <c r="BU1414" s="32"/>
      <c r="BV1414" s="32"/>
      <c r="BW1414" s="32"/>
      <c r="BX1414" s="32"/>
      <c r="BY1414" s="32"/>
      <c r="BZ1414" s="32"/>
      <c r="CA1414" s="32"/>
    </row>
    <row r="1415" spans="69:79" x14ac:dyDescent="0.25">
      <c r="BQ1415" s="32"/>
      <c r="BR1415" s="32"/>
      <c r="BS1415" s="32"/>
      <c r="BT1415" s="32"/>
      <c r="BU1415" s="32"/>
      <c r="BV1415" s="32"/>
      <c r="BW1415" s="32"/>
      <c r="BX1415" s="32"/>
      <c r="BY1415" s="32"/>
      <c r="BZ1415" s="32"/>
      <c r="CA1415" s="32"/>
    </row>
    <row r="1416" spans="69:79" x14ac:dyDescent="0.25">
      <c r="BQ1416" s="32"/>
      <c r="BR1416" s="32"/>
      <c r="BS1416" s="32"/>
      <c r="BT1416" s="32"/>
      <c r="BU1416" s="32"/>
      <c r="BV1416" s="32"/>
      <c r="BW1416" s="32"/>
      <c r="BX1416" s="32"/>
      <c r="BY1416" s="32"/>
      <c r="BZ1416" s="32"/>
      <c r="CA1416" s="32"/>
    </row>
    <row r="1417" spans="69:79" x14ac:dyDescent="0.25">
      <c r="BQ1417" s="32"/>
      <c r="BR1417" s="32"/>
      <c r="BS1417" s="32"/>
      <c r="BT1417" s="32"/>
      <c r="BU1417" s="32"/>
      <c r="BV1417" s="32"/>
      <c r="BW1417" s="32"/>
      <c r="BX1417" s="32"/>
      <c r="BY1417" s="32"/>
      <c r="BZ1417" s="32"/>
      <c r="CA1417" s="32"/>
    </row>
    <row r="1418" spans="69:79" x14ac:dyDescent="0.25">
      <c r="BQ1418" s="32"/>
      <c r="BR1418" s="32"/>
      <c r="BS1418" s="32"/>
      <c r="BT1418" s="32"/>
      <c r="BU1418" s="32"/>
      <c r="BV1418" s="32"/>
      <c r="BW1418" s="32"/>
      <c r="BX1418" s="32"/>
      <c r="BY1418" s="32"/>
      <c r="BZ1418" s="32"/>
      <c r="CA1418" s="32"/>
    </row>
    <row r="1419" spans="69:79" x14ac:dyDescent="0.25">
      <c r="BQ1419" s="32"/>
      <c r="BR1419" s="32"/>
      <c r="BS1419" s="32"/>
      <c r="BT1419" s="32"/>
      <c r="BU1419" s="32"/>
      <c r="BV1419" s="32"/>
      <c r="BW1419" s="32"/>
      <c r="BX1419" s="32"/>
      <c r="BY1419" s="32"/>
      <c r="BZ1419" s="32"/>
      <c r="CA1419" s="32"/>
    </row>
    <row r="1420" spans="69:79" x14ac:dyDescent="0.25">
      <c r="BQ1420" s="32"/>
      <c r="BR1420" s="32"/>
      <c r="BS1420" s="32"/>
      <c r="BT1420" s="32"/>
      <c r="BU1420" s="32"/>
      <c r="BV1420" s="32"/>
      <c r="BW1420" s="32"/>
      <c r="BX1420" s="32"/>
      <c r="BY1420" s="32"/>
      <c r="BZ1420" s="32"/>
      <c r="CA1420" s="32"/>
    </row>
    <row r="1421" spans="69:79" x14ac:dyDescent="0.25">
      <c r="BQ1421" s="32"/>
      <c r="BR1421" s="32"/>
      <c r="BS1421" s="32"/>
      <c r="BT1421" s="32"/>
      <c r="BU1421" s="32"/>
      <c r="BV1421" s="32"/>
      <c r="BW1421" s="32"/>
      <c r="BX1421" s="32"/>
      <c r="BY1421" s="32"/>
      <c r="BZ1421" s="32"/>
      <c r="CA1421" s="32"/>
    </row>
    <row r="1422" spans="69:79" x14ac:dyDescent="0.25">
      <c r="BQ1422" s="32"/>
      <c r="BR1422" s="32"/>
      <c r="BS1422" s="32"/>
      <c r="BT1422" s="32"/>
      <c r="BU1422" s="32"/>
      <c r="BV1422" s="32"/>
      <c r="BW1422" s="32"/>
      <c r="BX1422" s="32"/>
      <c r="BY1422" s="32"/>
      <c r="BZ1422" s="32"/>
      <c r="CA1422" s="32"/>
    </row>
    <row r="1423" spans="69:79" x14ac:dyDescent="0.25">
      <c r="BQ1423" s="32"/>
      <c r="BR1423" s="32"/>
      <c r="BS1423" s="32"/>
      <c r="BT1423" s="32"/>
      <c r="BU1423" s="32"/>
      <c r="BV1423" s="32"/>
      <c r="BW1423" s="32"/>
      <c r="BX1423" s="32"/>
      <c r="BY1423" s="32"/>
      <c r="BZ1423" s="32"/>
      <c r="CA1423" s="32"/>
    </row>
    <row r="1424" spans="69:79" x14ac:dyDescent="0.25">
      <c r="BQ1424" s="32"/>
      <c r="BR1424" s="32"/>
      <c r="BS1424" s="32"/>
      <c r="BT1424" s="32"/>
      <c r="BU1424" s="32"/>
      <c r="BV1424" s="32"/>
      <c r="BW1424" s="32"/>
      <c r="BX1424" s="32"/>
      <c r="BY1424" s="32"/>
      <c r="BZ1424" s="32"/>
      <c r="CA1424" s="32"/>
    </row>
    <row r="1425" spans="69:79" x14ac:dyDescent="0.25">
      <c r="BQ1425" s="32"/>
      <c r="BR1425" s="32"/>
      <c r="BS1425" s="32"/>
      <c r="BT1425" s="32"/>
      <c r="BU1425" s="32"/>
      <c r="BV1425" s="32"/>
      <c r="BW1425" s="32"/>
      <c r="BX1425" s="32"/>
      <c r="BY1425" s="32"/>
      <c r="BZ1425" s="32"/>
      <c r="CA1425" s="32"/>
    </row>
    <row r="1426" spans="69:79" x14ac:dyDescent="0.25">
      <c r="BQ1426" s="32"/>
      <c r="BR1426" s="32"/>
      <c r="BS1426" s="32"/>
      <c r="BT1426" s="32"/>
      <c r="BU1426" s="32"/>
      <c r="BV1426" s="32"/>
      <c r="BW1426" s="32"/>
      <c r="BX1426" s="32"/>
      <c r="BY1426" s="32"/>
      <c r="BZ1426" s="32"/>
      <c r="CA1426" s="32"/>
    </row>
    <row r="1427" spans="69:79" x14ac:dyDescent="0.25">
      <c r="BQ1427" s="32"/>
      <c r="BR1427" s="32"/>
      <c r="BS1427" s="32"/>
      <c r="BT1427" s="32"/>
      <c r="BU1427" s="32"/>
      <c r="BV1427" s="32"/>
      <c r="BW1427" s="32"/>
      <c r="BX1427" s="32"/>
      <c r="BY1427" s="32"/>
      <c r="BZ1427" s="32"/>
      <c r="CA1427" s="32"/>
    </row>
    <row r="1428" spans="69:79" x14ac:dyDescent="0.25">
      <c r="BQ1428" s="32"/>
      <c r="BR1428" s="32"/>
      <c r="BS1428" s="32"/>
      <c r="BT1428" s="32"/>
      <c r="BU1428" s="32"/>
      <c r="BV1428" s="32"/>
      <c r="BW1428" s="32"/>
      <c r="BX1428" s="32"/>
      <c r="BY1428" s="32"/>
      <c r="BZ1428" s="32"/>
      <c r="CA1428" s="32"/>
    </row>
    <row r="1429" spans="69:79" x14ac:dyDescent="0.25">
      <c r="BQ1429" s="32"/>
      <c r="BR1429" s="32"/>
      <c r="BS1429" s="32"/>
      <c r="BT1429" s="32"/>
      <c r="BU1429" s="32"/>
      <c r="BV1429" s="32"/>
      <c r="BW1429" s="32"/>
      <c r="BX1429" s="32"/>
      <c r="BY1429" s="32"/>
      <c r="BZ1429" s="32"/>
      <c r="CA1429" s="32"/>
    </row>
    <row r="1430" spans="69:79" x14ac:dyDescent="0.25">
      <c r="BQ1430" s="32"/>
      <c r="BR1430" s="32"/>
      <c r="BS1430" s="32"/>
      <c r="BT1430" s="32"/>
      <c r="BU1430" s="32"/>
      <c r="BV1430" s="32"/>
      <c r="BW1430" s="32"/>
      <c r="BX1430" s="32"/>
      <c r="BY1430" s="32"/>
      <c r="BZ1430" s="32"/>
      <c r="CA1430" s="32"/>
    </row>
    <row r="1431" spans="69:79" x14ac:dyDescent="0.25">
      <c r="BQ1431" s="32"/>
      <c r="BR1431" s="32"/>
      <c r="BS1431" s="32"/>
      <c r="BT1431" s="32"/>
      <c r="BU1431" s="32"/>
      <c r="BV1431" s="32"/>
      <c r="BW1431" s="32"/>
      <c r="BX1431" s="32"/>
      <c r="BY1431" s="32"/>
      <c r="BZ1431" s="32"/>
      <c r="CA1431" s="32"/>
    </row>
    <row r="1432" spans="69:79" x14ac:dyDescent="0.25">
      <c r="BQ1432" s="32"/>
      <c r="BR1432" s="32"/>
      <c r="BS1432" s="32"/>
      <c r="BT1432" s="32"/>
      <c r="BU1432" s="32"/>
      <c r="BV1432" s="32"/>
      <c r="BW1432" s="32"/>
      <c r="BX1432" s="32"/>
      <c r="BY1432" s="32"/>
      <c r="BZ1432" s="32"/>
      <c r="CA1432" s="32"/>
    </row>
    <row r="1433" spans="69:79" x14ac:dyDescent="0.25">
      <c r="BQ1433" s="32"/>
      <c r="BR1433" s="32"/>
      <c r="BS1433" s="32"/>
      <c r="BT1433" s="32"/>
      <c r="BU1433" s="32"/>
      <c r="BV1433" s="32"/>
      <c r="BW1433" s="32"/>
      <c r="BX1433" s="32"/>
      <c r="BY1433" s="32"/>
      <c r="BZ1433" s="32"/>
      <c r="CA1433" s="32"/>
    </row>
    <row r="1434" spans="69:79" x14ac:dyDescent="0.25">
      <c r="BQ1434" s="32"/>
      <c r="BR1434" s="32"/>
      <c r="BS1434" s="32"/>
      <c r="BT1434" s="32"/>
      <c r="BU1434" s="32"/>
      <c r="BV1434" s="32"/>
      <c r="BW1434" s="32"/>
      <c r="BX1434" s="32"/>
      <c r="BY1434" s="32"/>
      <c r="BZ1434" s="32"/>
      <c r="CA1434" s="32"/>
    </row>
    <row r="1435" spans="69:79" x14ac:dyDescent="0.25">
      <c r="BQ1435" s="32"/>
      <c r="BR1435" s="32"/>
      <c r="BS1435" s="32"/>
      <c r="BT1435" s="32"/>
      <c r="BU1435" s="32"/>
      <c r="BV1435" s="32"/>
      <c r="BW1435" s="32"/>
      <c r="BX1435" s="32"/>
      <c r="BY1435" s="32"/>
      <c r="BZ1435" s="32"/>
      <c r="CA1435" s="32"/>
    </row>
    <row r="1436" spans="69:79" x14ac:dyDescent="0.25">
      <c r="BQ1436" s="32"/>
      <c r="BR1436" s="32"/>
      <c r="BS1436" s="32"/>
      <c r="BT1436" s="32"/>
      <c r="BU1436" s="32"/>
      <c r="BV1436" s="32"/>
      <c r="BW1436" s="32"/>
      <c r="BX1436" s="32"/>
      <c r="BY1436" s="32"/>
      <c r="BZ1436" s="32"/>
      <c r="CA1436" s="32"/>
    </row>
    <row r="1437" spans="69:79" x14ac:dyDescent="0.25">
      <c r="BQ1437" s="32"/>
      <c r="BR1437" s="32"/>
      <c r="BS1437" s="32"/>
      <c r="BT1437" s="32"/>
      <c r="BU1437" s="32"/>
      <c r="BV1437" s="32"/>
      <c r="BW1437" s="32"/>
      <c r="BX1437" s="32"/>
      <c r="BY1437" s="32"/>
      <c r="BZ1437" s="32"/>
      <c r="CA1437" s="32"/>
    </row>
    <row r="1438" spans="69:79" x14ac:dyDescent="0.25">
      <c r="BQ1438" s="32"/>
      <c r="BR1438" s="32"/>
      <c r="BS1438" s="32"/>
      <c r="BT1438" s="32"/>
      <c r="BU1438" s="32"/>
      <c r="BV1438" s="32"/>
      <c r="BW1438" s="32"/>
      <c r="BX1438" s="32"/>
      <c r="BY1438" s="32"/>
      <c r="BZ1438" s="32"/>
      <c r="CA1438" s="32"/>
    </row>
    <row r="1439" spans="69:79" x14ac:dyDescent="0.25">
      <c r="BQ1439" s="32"/>
      <c r="BR1439" s="32"/>
      <c r="BS1439" s="32"/>
      <c r="BT1439" s="32"/>
      <c r="BU1439" s="32"/>
      <c r="BV1439" s="32"/>
      <c r="BW1439" s="32"/>
      <c r="BX1439" s="32"/>
      <c r="BY1439" s="32"/>
      <c r="BZ1439" s="32"/>
      <c r="CA1439" s="32"/>
    </row>
    <row r="1440" spans="69:79" x14ac:dyDescent="0.25">
      <c r="BQ1440" s="32"/>
      <c r="BR1440" s="32"/>
      <c r="BS1440" s="32"/>
      <c r="BT1440" s="32"/>
      <c r="BU1440" s="32"/>
      <c r="BV1440" s="32"/>
      <c r="BW1440" s="32"/>
      <c r="BX1440" s="32"/>
      <c r="BY1440" s="32"/>
      <c r="BZ1440" s="32"/>
      <c r="CA1440" s="32"/>
    </row>
    <row r="1441" spans="69:79" x14ac:dyDescent="0.25">
      <c r="BQ1441" s="32"/>
      <c r="BR1441" s="32"/>
      <c r="BS1441" s="32"/>
      <c r="BT1441" s="32"/>
      <c r="BU1441" s="32"/>
      <c r="BV1441" s="32"/>
      <c r="BW1441" s="32"/>
      <c r="BX1441" s="32"/>
      <c r="BY1441" s="32"/>
      <c r="BZ1441" s="32"/>
      <c r="CA1441" s="32"/>
    </row>
    <row r="1442" spans="69:79" x14ac:dyDescent="0.25">
      <c r="BQ1442" s="32"/>
      <c r="BR1442" s="32"/>
      <c r="BS1442" s="32"/>
      <c r="BT1442" s="32"/>
      <c r="BU1442" s="32"/>
      <c r="BV1442" s="32"/>
      <c r="BW1442" s="32"/>
      <c r="BX1442" s="32"/>
      <c r="BY1442" s="32"/>
      <c r="BZ1442" s="32"/>
      <c r="CA1442" s="32"/>
    </row>
    <row r="1443" spans="69:79" x14ac:dyDescent="0.25">
      <c r="BQ1443" s="32"/>
      <c r="BR1443" s="32"/>
      <c r="BS1443" s="32"/>
      <c r="BT1443" s="32"/>
      <c r="BU1443" s="32"/>
      <c r="BV1443" s="32"/>
      <c r="BW1443" s="32"/>
      <c r="BX1443" s="32"/>
      <c r="BY1443" s="32"/>
      <c r="BZ1443" s="32"/>
      <c r="CA1443" s="32"/>
    </row>
    <row r="1444" spans="69:79" x14ac:dyDescent="0.25">
      <c r="BQ1444" s="32"/>
      <c r="BR1444" s="32"/>
      <c r="BS1444" s="32"/>
      <c r="BT1444" s="32"/>
      <c r="BU1444" s="32"/>
      <c r="BV1444" s="32"/>
      <c r="BW1444" s="32"/>
      <c r="BX1444" s="32"/>
      <c r="BY1444" s="32"/>
      <c r="BZ1444" s="32"/>
      <c r="CA1444" s="32"/>
    </row>
    <row r="1445" spans="69:79" x14ac:dyDescent="0.25">
      <c r="BQ1445" s="32"/>
      <c r="BR1445" s="32"/>
      <c r="BS1445" s="32"/>
      <c r="BT1445" s="32"/>
      <c r="BU1445" s="32"/>
      <c r="BV1445" s="32"/>
      <c r="BW1445" s="32"/>
      <c r="BX1445" s="32"/>
      <c r="BY1445" s="32"/>
      <c r="BZ1445" s="32"/>
      <c r="CA1445" s="32"/>
    </row>
    <row r="1446" spans="69:79" x14ac:dyDescent="0.25">
      <c r="BQ1446" s="32"/>
      <c r="BR1446" s="32"/>
      <c r="BS1446" s="32"/>
      <c r="BT1446" s="32"/>
      <c r="BU1446" s="32"/>
      <c r="BV1446" s="32"/>
      <c r="BW1446" s="32"/>
      <c r="BX1446" s="32"/>
      <c r="BY1446" s="32"/>
      <c r="BZ1446" s="32"/>
      <c r="CA1446" s="32"/>
    </row>
    <row r="1447" spans="69:79" x14ac:dyDescent="0.25">
      <c r="BQ1447" s="32"/>
      <c r="BR1447" s="32"/>
      <c r="BS1447" s="32"/>
      <c r="BT1447" s="32"/>
      <c r="BU1447" s="32"/>
      <c r="BV1447" s="32"/>
      <c r="BW1447" s="32"/>
      <c r="BX1447" s="32"/>
      <c r="BY1447" s="32"/>
      <c r="BZ1447" s="32"/>
      <c r="CA1447" s="32"/>
    </row>
    <row r="1448" spans="69:79" x14ac:dyDescent="0.25">
      <c r="BQ1448" s="32"/>
      <c r="BR1448" s="32"/>
      <c r="BS1448" s="32"/>
      <c r="BT1448" s="32"/>
      <c r="BU1448" s="32"/>
      <c r="BV1448" s="32"/>
      <c r="BW1448" s="32"/>
      <c r="BX1448" s="32"/>
      <c r="BY1448" s="32"/>
      <c r="BZ1448" s="32"/>
      <c r="CA1448" s="32"/>
    </row>
    <row r="1449" spans="69:79" x14ac:dyDescent="0.25">
      <c r="BQ1449" s="32"/>
      <c r="BR1449" s="32"/>
      <c r="BS1449" s="32"/>
      <c r="BT1449" s="32"/>
      <c r="BU1449" s="32"/>
      <c r="BV1449" s="32"/>
      <c r="BW1449" s="32"/>
      <c r="BX1449" s="32"/>
      <c r="BY1449" s="32"/>
      <c r="BZ1449" s="32"/>
      <c r="CA1449" s="32"/>
    </row>
    <row r="1450" spans="69:79" x14ac:dyDescent="0.25">
      <c r="BQ1450" s="32"/>
      <c r="BR1450" s="32"/>
      <c r="BS1450" s="32"/>
      <c r="BT1450" s="32"/>
      <c r="BU1450" s="32"/>
      <c r="BV1450" s="32"/>
      <c r="BW1450" s="32"/>
      <c r="BX1450" s="32"/>
      <c r="BY1450" s="32"/>
      <c r="BZ1450" s="32"/>
      <c r="CA1450" s="32"/>
    </row>
    <row r="1451" spans="69:79" x14ac:dyDescent="0.25">
      <c r="BQ1451" s="32"/>
      <c r="BR1451" s="32"/>
      <c r="BS1451" s="32"/>
      <c r="BT1451" s="32"/>
      <c r="BU1451" s="32"/>
      <c r="BV1451" s="32"/>
      <c r="BW1451" s="32"/>
      <c r="BX1451" s="32"/>
      <c r="BY1451" s="32"/>
      <c r="BZ1451" s="32"/>
      <c r="CA1451" s="32"/>
    </row>
    <row r="1452" spans="69:79" x14ac:dyDescent="0.25">
      <c r="BQ1452" s="32"/>
      <c r="BR1452" s="32"/>
      <c r="BS1452" s="32"/>
      <c r="BT1452" s="32"/>
      <c r="BU1452" s="32"/>
      <c r="BV1452" s="32"/>
      <c r="BW1452" s="32"/>
      <c r="BX1452" s="32"/>
      <c r="BY1452" s="32"/>
      <c r="BZ1452" s="32"/>
      <c r="CA1452" s="32"/>
    </row>
    <row r="1453" spans="69:79" x14ac:dyDescent="0.25">
      <c r="BQ1453" s="32"/>
      <c r="BR1453" s="32"/>
      <c r="BS1453" s="32"/>
      <c r="BT1453" s="32"/>
      <c r="BU1453" s="32"/>
      <c r="BV1453" s="32"/>
      <c r="BW1453" s="32"/>
      <c r="BX1453" s="32"/>
      <c r="BY1453" s="32"/>
      <c r="BZ1453" s="32"/>
      <c r="CA1453" s="32"/>
    </row>
    <row r="1454" spans="69:79" x14ac:dyDescent="0.25">
      <c r="BQ1454" s="32"/>
      <c r="BR1454" s="32"/>
      <c r="BS1454" s="32"/>
      <c r="BT1454" s="32"/>
      <c r="BU1454" s="32"/>
      <c r="BV1454" s="32"/>
      <c r="BW1454" s="32"/>
      <c r="BX1454" s="32"/>
      <c r="BY1454" s="32"/>
      <c r="BZ1454" s="32"/>
      <c r="CA1454" s="32"/>
    </row>
    <row r="1455" spans="69:79" x14ac:dyDescent="0.25">
      <c r="BQ1455" s="32"/>
      <c r="BR1455" s="32"/>
      <c r="BS1455" s="32"/>
      <c r="BT1455" s="32"/>
      <c r="BU1455" s="32"/>
      <c r="BV1455" s="32"/>
      <c r="BW1455" s="32"/>
      <c r="BX1455" s="32"/>
      <c r="BY1455" s="32"/>
      <c r="BZ1455" s="32"/>
      <c r="CA1455" s="32"/>
    </row>
    <row r="1456" spans="69:79" x14ac:dyDescent="0.25">
      <c r="BQ1456" s="32"/>
      <c r="BR1456" s="32"/>
      <c r="BS1456" s="32"/>
      <c r="BT1456" s="32"/>
      <c r="BU1456" s="32"/>
      <c r="BV1456" s="32"/>
      <c r="BW1456" s="32"/>
      <c r="BX1456" s="32"/>
      <c r="BY1456" s="32"/>
      <c r="BZ1456" s="32"/>
      <c r="CA1456" s="32"/>
    </row>
    <row r="1457" spans="69:79" x14ac:dyDescent="0.25">
      <c r="BQ1457" s="32"/>
      <c r="BR1457" s="32"/>
      <c r="BS1457" s="32"/>
      <c r="BT1457" s="32"/>
      <c r="BU1457" s="32"/>
      <c r="BV1457" s="32"/>
      <c r="BW1457" s="32"/>
      <c r="BX1457" s="32"/>
      <c r="BY1457" s="32"/>
      <c r="BZ1457" s="32"/>
      <c r="CA1457" s="32"/>
    </row>
    <row r="1458" spans="69:79" x14ac:dyDescent="0.25">
      <c r="BQ1458" s="32"/>
      <c r="BR1458" s="32"/>
      <c r="BS1458" s="32"/>
      <c r="BT1458" s="32"/>
      <c r="BU1458" s="32"/>
      <c r="BV1458" s="32"/>
      <c r="BW1458" s="32"/>
      <c r="BX1458" s="32"/>
      <c r="BY1458" s="32"/>
      <c r="BZ1458" s="32"/>
      <c r="CA1458" s="32"/>
    </row>
    <row r="1459" spans="69:79" x14ac:dyDescent="0.25">
      <c r="BQ1459" s="32"/>
      <c r="BR1459" s="32"/>
      <c r="BS1459" s="32"/>
      <c r="BT1459" s="32"/>
      <c r="BU1459" s="32"/>
      <c r="BV1459" s="32"/>
      <c r="BW1459" s="32"/>
      <c r="BX1459" s="32"/>
      <c r="BY1459" s="32"/>
      <c r="BZ1459" s="32"/>
      <c r="CA1459" s="32"/>
    </row>
    <row r="1460" spans="69:79" x14ac:dyDescent="0.25">
      <c r="BQ1460" s="32"/>
      <c r="BR1460" s="32"/>
      <c r="BS1460" s="32"/>
      <c r="BT1460" s="32"/>
      <c r="BU1460" s="32"/>
      <c r="BV1460" s="32"/>
      <c r="BW1460" s="32"/>
      <c r="BX1460" s="32"/>
      <c r="BY1460" s="32"/>
      <c r="BZ1460" s="32"/>
      <c r="CA1460" s="32"/>
    </row>
    <row r="1461" spans="69:79" x14ac:dyDescent="0.25">
      <c r="BQ1461" s="32"/>
      <c r="BR1461" s="32"/>
      <c r="BS1461" s="32"/>
      <c r="BT1461" s="32"/>
      <c r="BU1461" s="32"/>
      <c r="BV1461" s="32"/>
      <c r="BW1461" s="32"/>
      <c r="BX1461" s="32"/>
      <c r="BY1461" s="32"/>
      <c r="BZ1461" s="32"/>
      <c r="CA1461" s="32"/>
    </row>
    <row r="1462" spans="69:79" x14ac:dyDescent="0.25">
      <c r="BQ1462" s="32"/>
      <c r="BR1462" s="32"/>
      <c r="BS1462" s="32"/>
      <c r="BT1462" s="32"/>
      <c r="BU1462" s="32"/>
      <c r="BV1462" s="32"/>
      <c r="BW1462" s="32"/>
      <c r="BX1462" s="32"/>
      <c r="BY1462" s="32"/>
      <c r="BZ1462" s="32"/>
      <c r="CA1462" s="32"/>
    </row>
    <row r="1463" spans="69:79" x14ac:dyDescent="0.25">
      <c r="BQ1463" s="32"/>
      <c r="BR1463" s="32"/>
      <c r="BS1463" s="32"/>
      <c r="BT1463" s="32"/>
      <c r="BU1463" s="32"/>
      <c r="BV1463" s="32"/>
      <c r="BW1463" s="32"/>
      <c r="BX1463" s="32"/>
      <c r="BY1463" s="32"/>
      <c r="BZ1463" s="32"/>
      <c r="CA1463" s="32"/>
    </row>
    <row r="1464" spans="69:79" x14ac:dyDescent="0.25">
      <c r="BQ1464" s="32"/>
      <c r="BR1464" s="32"/>
      <c r="BS1464" s="32"/>
      <c r="BT1464" s="32"/>
      <c r="BU1464" s="32"/>
      <c r="BV1464" s="32"/>
      <c r="BW1464" s="32"/>
      <c r="BX1464" s="32"/>
      <c r="BY1464" s="32"/>
      <c r="BZ1464" s="32"/>
      <c r="CA1464" s="32"/>
    </row>
    <row r="1465" spans="69:79" x14ac:dyDescent="0.25">
      <c r="BQ1465" s="32"/>
      <c r="BR1465" s="32"/>
      <c r="BS1465" s="32"/>
      <c r="BT1465" s="32"/>
      <c r="BU1465" s="32"/>
      <c r="BV1465" s="32"/>
      <c r="BW1465" s="32"/>
      <c r="BX1465" s="32"/>
      <c r="BY1465" s="32"/>
      <c r="BZ1465" s="32"/>
      <c r="CA1465" s="32"/>
    </row>
    <row r="1466" spans="69:79" x14ac:dyDescent="0.25">
      <c r="BQ1466" s="32"/>
      <c r="BR1466" s="32"/>
      <c r="BS1466" s="32"/>
      <c r="BT1466" s="32"/>
      <c r="BU1466" s="32"/>
      <c r="BV1466" s="32"/>
      <c r="BW1466" s="32"/>
      <c r="BX1466" s="32"/>
      <c r="BY1466" s="32"/>
      <c r="BZ1466" s="32"/>
      <c r="CA1466" s="32"/>
    </row>
    <row r="1467" spans="69:79" x14ac:dyDescent="0.25">
      <c r="BQ1467" s="32"/>
      <c r="BR1467" s="32"/>
      <c r="BS1467" s="32"/>
      <c r="BT1467" s="32"/>
      <c r="BU1467" s="32"/>
      <c r="BV1467" s="32"/>
      <c r="BW1467" s="32"/>
      <c r="BX1467" s="32"/>
      <c r="BY1467" s="32"/>
      <c r="BZ1467" s="32"/>
      <c r="CA1467" s="32"/>
    </row>
    <row r="1468" spans="69:79" x14ac:dyDescent="0.25">
      <c r="BQ1468" s="32"/>
      <c r="BR1468" s="32"/>
      <c r="BS1468" s="32"/>
      <c r="BT1468" s="32"/>
      <c r="BU1468" s="32"/>
      <c r="BV1468" s="32"/>
      <c r="BW1468" s="32"/>
      <c r="BX1468" s="32"/>
      <c r="BY1468" s="32"/>
      <c r="BZ1468" s="32"/>
      <c r="CA1468" s="32"/>
    </row>
    <row r="1469" spans="69:79" x14ac:dyDescent="0.25">
      <c r="BQ1469" s="32"/>
      <c r="BR1469" s="32"/>
      <c r="BS1469" s="32"/>
      <c r="BT1469" s="32"/>
      <c r="BU1469" s="32"/>
      <c r="BV1469" s="32"/>
      <c r="BW1469" s="32"/>
      <c r="BX1469" s="32"/>
      <c r="BY1469" s="32"/>
      <c r="BZ1469" s="32"/>
      <c r="CA1469" s="32"/>
    </row>
    <row r="1470" spans="69:79" x14ac:dyDescent="0.25">
      <c r="BQ1470" s="32"/>
      <c r="BR1470" s="32"/>
      <c r="BS1470" s="32"/>
      <c r="BT1470" s="32"/>
      <c r="BU1470" s="32"/>
      <c r="BV1470" s="32"/>
      <c r="BW1470" s="32"/>
      <c r="BX1470" s="32"/>
      <c r="BY1470" s="32"/>
      <c r="BZ1470" s="32"/>
      <c r="CA1470" s="32"/>
    </row>
    <row r="1471" spans="69:79" x14ac:dyDescent="0.25">
      <c r="BQ1471" s="32"/>
      <c r="BR1471" s="32"/>
      <c r="BS1471" s="32"/>
      <c r="BT1471" s="32"/>
      <c r="BU1471" s="32"/>
      <c r="BV1471" s="32"/>
      <c r="BW1471" s="32"/>
      <c r="BX1471" s="32"/>
      <c r="BY1471" s="32"/>
      <c r="BZ1471" s="32"/>
      <c r="CA1471" s="32"/>
    </row>
    <row r="1472" spans="69:79" x14ac:dyDescent="0.25">
      <c r="BQ1472" s="32"/>
      <c r="BR1472" s="32"/>
      <c r="BS1472" s="32"/>
      <c r="BT1472" s="32"/>
      <c r="BU1472" s="32"/>
      <c r="BV1472" s="32"/>
      <c r="BW1472" s="32"/>
      <c r="BX1472" s="32"/>
      <c r="BY1472" s="32"/>
      <c r="BZ1472" s="32"/>
      <c r="CA1472" s="32"/>
    </row>
    <row r="1473" spans="69:79" x14ac:dyDescent="0.25">
      <c r="BQ1473" s="32"/>
      <c r="BR1473" s="32"/>
      <c r="BS1473" s="32"/>
      <c r="BT1473" s="32"/>
      <c r="BU1473" s="32"/>
      <c r="BV1473" s="32"/>
      <c r="BW1473" s="32"/>
      <c r="BX1473" s="32"/>
      <c r="BY1473" s="32"/>
      <c r="BZ1473" s="32"/>
      <c r="CA1473" s="32"/>
    </row>
  </sheetData>
  <autoFilter ref="BQ3:CA1380" xr:uid="{00000000-0001-0000-0600-000000000000}"/>
  <mergeCells count="7">
    <mergeCell ref="AK2:BL2"/>
    <mergeCell ref="G2:H3"/>
    <mergeCell ref="B2:B3"/>
    <mergeCell ref="D2:D3"/>
    <mergeCell ref="E2:E3"/>
    <mergeCell ref="F2:F3"/>
    <mergeCell ref="I2:AI2"/>
  </mergeCells>
  <conditionalFormatting sqref="AK1:BK1">
    <cfRule type="colorScale" priority="1">
      <colorScale>
        <cfvo type="min"/>
        <cfvo type="percentile" val="50"/>
        <cfvo type="max"/>
        <color rgb="FF63BE7B"/>
        <color rgb="FFFFEB84"/>
        <color rgb="FFF8696B"/>
      </colorScale>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M58"/>
  <sheetViews>
    <sheetView zoomScale="55" zoomScaleNormal="55" workbookViewId="0">
      <pane xSplit="6" ySplit="3" topLeftCell="G4" activePane="bottomRight" state="frozen"/>
      <selection pane="topRight" activeCell="G1" sqref="G1"/>
      <selection pane="bottomLeft" activeCell="A4" sqref="A4"/>
      <selection pane="bottomRight" activeCell="G4" sqref="G4"/>
    </sheetView>
  </sheetViews>
  <sheetFormatPr baseColWidth="10" defaultColWidth="11.42578125" defaultRowHeight="15" x14ac:dyDescent="0.25"/>
  <cols>
    <col min="1" max="1" width="8.5703125" style="32" customWidth="1"/>
    <col min="2" max="2" width="17.7109375" style="32" customWidth="1"/>
    <col min="3" max="3" width="7.5703125" style="32" customWidth="1"/>
    <col min="4" max="4" width="21.42578125" style="32" bestFit="1" customWidth="1"/>
    <col min="5" max="5" width="50" style="32" customWidth="1"/>
    <col min="6" max="6" width="45.7109375" style="32" customWidth="1"/>
    <col min="7" max="7" width="16.85546875" style="32" customWidth="1"/>
    <col min="8" max="8" width="29.28515625" style="32" customWidth="1"/>
    <col min="9" max="9" width="3.42578125" style="32" customWidth="1"/>
    <col min="10" max="35" width="3.28515625" style="32" customWidth="1"/>
    <col min="36" max="36" width="52.85546875" style="32" bestFit="1" customWidth="1"/>
    <col min="37" max="63" width="3.28515625" style="32" customWidth="1"/>
    <col min="64" max="64" width="8.42578125" style="32" bestFit="1" customWidth="1"/>
    <col min="65" max="16384" width="11.42578125" style="32"/>
  </cols>
  <sheetData>
    <row r="1" spans="2:65" ht="15.75" thickBot="1" x14ac:dyDescent="0.3"/>
    <row r="2" spans="2:65" ht="15.75" customHeight="1" thickBot="1" x14ac:dyDescent="0.3">
      <c r="B2" s="170" t="s">
        <v>3</v>
      </c>
      <c r="C2" s="50"/>
      <c r="D2" s="170" t="s">
        <v>4</v>
      </c>
      <c r="E2" s="170" t="s">
        <v>5</v>
      </c>
      <c r="F2" s="173" t="s">
        <v>6</v>
      </c>
      <c r="G2" s="166" t="s">
        <v>7</v>
      </c>
      <c r="H2" s="167"/>
      <c r="I2" s="163" t="s">
        <v>8</v>
      </c>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53"/>
      <c r="AK2" s="163" t="s">
        <v>224</v>
      </c>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5"/>
      <c r="BM2" s="32" t="s">
        <v>96</v>
      </c>
    </row>
    <row r="3" spans="2:65" ht="15.75" thickBot="1" x14ac:dyDescent="0.3">
      <c r="B3" s="171"/>
      <c r="C3" s="52"/>
      <c r="D3" s="172"/>
      <c r="E3" s="171"/>
      <c r="F3" s="174"/>
      <c r="G3" s="168"/>
      <c r="H3" s="169"/>
      <c r="I3" s="59" t="s">
        <v>9</v>
      </c>
      <c r="J3" s="59" t="s">
        <v>10</v>
      </c>
      <c r="K3" s="59" t="s">
        <v>53</v>
      </c>
      <c r="L3" s="59" t="s">
        <v>54</v>
      </c>
      <c r="M3" s="59" t="s">
        <v>55</v>
      </c>
      <c r="N3" s="59" t="s">
        <v>56</v>
      </c>
      <c r="O3" s="59" t="s">
        <v>57</v>
      </c>
      <c r="P3" s="59" t="s">
        <v>58</v>
      </c>
      <c r="Q3" s="59" t="s">
        <v>59</v>
      </c>
      <c r="R3" s="59" t="s">
        <v>60</v>
      </c>
      <c r="S3" s="59" t="s">
        <v>61</v>
      </c>
      <c r="T3" s="59" t="s">
        <v>62</v>
      </c>
      <c r="U3" s="59" t="s">
        <v>63</v>
      </c>
      <c r="V3" s="59" t="s">
        <v>64</v>
      </c>
      <c r="W3" s="59" t="s">
        <v>65</v>
      </c>
      <c r="X3" s="59" t="s">
        <v>66</v>
      </c>
      <c r="Y3" s="59" t="s">
        <v>67</v>
      </c>
      <c r="Z3" s="59" t="s">
        <v>68</v>
      </c>
      <c r="AA3" s="59" t="s">
        <v>69</v>
      </c>
      <c r="AB3" s="59" t="s">
        <v>70</v>
      </c>
      <c r="AC3" s="59" t="s">
        <v>71</v>
      </c>
      <c r="AD3" s="59" t="s">
        <v>72</v>
      </c>
      <c r="AE3" s="59" t="s">
        <v>73</v>
      </c>
      <c r="AF3" s="59" t="s">
        <v>74</v>
      </c>
      <c r="AG3" s="59" t="s">
        <v>12</v>
      </c>
      <c r="AH3" s="59" t="s">
        <v>75</v>
      </c>
      <c r="AI3" s="59" t="s">
        <v>76</v>
      </c>
      <c r="AK3" s="32" t="s">
        <v>9</v>
      </c>
      <c r="AL3" s="32" t="s">
        <v>10</v>
      </c>
      <c r="AM3" s="32" t="s">
        <v>53</v>
      </c>
      <c r="AN3" s="32" t="s">
        <v>54</v>
      </c>
      <c r="AO3" s="32" t="s">
        <v>55</v>
      </c>
      <c r="AP3" s="32" t="s">
        <v>56</v>
      </c>
      <c r="AQ3" s="32" t="s">
        <v>57</v>
      </c>
      <c r="AR3" s="32" t="s">
        <v>58</v>
      </c>
      <c r="AS3" s="32" t="s">
        <v>59</v>
      </c>
      <c r="AT3" s="32" t="s">
        <v>60</v>
      </c>
      <c r="AU3" s="32" t="s">
        <v>61</v>
      </c>
      <c r="AV3" s="32" t="s">
        <v>62</v>
      </c>
      <c r="AW3" s="32" t="s">
        <v>63</v>
      </c>
      <c r="AX3" s="32" t="s">
        <v>64</v>
      </c>
      <c r="AY3" s="32" t="s">
        <v>65</v>
      </c>
      <c r="AZ3" s="32" t="s">
        <v>66</v>
      </c>
      <c r="BA3" s="32" t="s">
        <v>67</v>
      </c>
      <c r="BB3" s="32" t="s">
        <v>68</v>
      </c>
      <c r="BC3" s="32" t="s">
        <v>69</v>
      </c>
      <c r="BD3" s="32" t="s">
        <v>70</v>
      </c>
      <c r="BE3" s="32" t="s">
        <v>71</v>
      </c>
      <c r="BF3" s="32" t="s">
        <v>72</v>
      </c>
      <c r="BG3" s="32" t="s">
        <v>73</v>
      </c>
      <c r="BH3" s="32" t="s">
        <v>74</v>
      </c>
      <c r="BI3" s="32" t="s">
        <v>12</v>
      </c>
      <c r="BJ3" s="32" t="s">
        <v>75</v>
      </c>
      <c r="BK3" s="32" t="s">
        <v>76</v>
      </c>
    </row>
    <row r="4" spans="2:65" ht="15.75" thickBot="1" x14ac:dyDescent="0.3">
      <c r="B4" s="63" t="s">
        <v>149</v>
      </c>
      <c r="C4" s="55" t="s">
        <v>2</v>
      </c>
      <c r="D4" s="56" t="s">
        <v>17</v>
      </c>
      <c r="E4" s="56" t="s">
        <v>142</v>
      </c>
      <c r="F4" s="103" t="s">
        <v>40</v>
      </c>
      <c r="G4" s="108">
        <v>7.8962263791854905</v>
      </c>
      <c r="H4" s="110" t="s">
        <v>254</v>
      </c>
      <c r="I4" s="138">
        <v>2.524025974025974E-2</v>
      </c>
      <c r="J4" s="138">
        <v>5.4064935064935066E-2</v>
      </c>
      <c r="K4" s="138">
        <v>4.1519480519480519E-2</v>
      </c>
      <c r="L4" s="138">
        <v>0</v>
      </c>
      <c r="M4" s="138">
        <v>5.706688311688312E-2</v>
      </c>
      <c r="N4" s="138">
        <v>0.57499999999999996</v>
      </c>
      <c r="O4" s="138">
        <v>1.382987012987013E-2</v>
      </c>
      <c r="P4" s="138">
        <v>1.3217532467532468E-2</v>
      </c>
      <c r="Q4" s="138">
        <v>2.1879870129870131E-2</v>
      </c>
      <c r="R4" s="138">
        <v>0.36934415584415586</v>
      </c>
      <c r="S4" s="138">
        <v>1.9415584415584417E-2</v>
      </c>
      <c r="T4" s="138">
        <v>0.56197662337662335</v>
      </c>
      <c r="U4" s="138">
        <v>4.0220129870129864E-2</v>
      </c>
      <c r="V4" s="138">
        <v>8.7713636363636369E-2</v>
      </c>
      <c r="W4" s="138">
        <v>3.6247402597402598E-2</v>
      </c>
      <c r="X4" s="138">
        <v>0.52284675324675323</v>
      </c>
      <c r="Y4" s="138">
        <v>3.1557792207792208E-2</v>
      </c>
      <c r="Z4" s="138">
        <v>4.4357142857142859E-3</v>
      </c>
      <c r="AA4" s="138">
        <v>1.7742857142857144E-2</v>
      </c>
      <c r="AB4" s="138">
        <v>0</v>
      </c>
      <c r="AC4" s="138">
        <v>0.1792207792207792</v>
      </c>
      <c r="AD4" s="138">
        <v>0.16044740259740259</v>
      </c>
      <c r="AE4" s="138">
        <v>2.0535714285714286E-2</v>
      </c>
      <c r="AF4" s="138">
        <v>0.19984610389610391</v>
      </c>
      <c r="AG4" s="138">
        <v>8.9759740259740262E-3</v>
      </c>
      <c r="AH4" s="138">
        <v>1.7533766233766231E-2</v>
      </c>
      <c r="AI4" s="138">
        <v>3.3947402597402594E-2</v>
      </c>
      <c r="AJ4" s="110" t="s">
        <v>95</v>
      </c>
      <c r="AK4" s="139">
        <f t="shared" ref="AK4" si="0">$G4*I4</f>
        <v>0.19930280477853249</v>
      </c>
      <c r="AL4" s="140">
        <f t="shared" ref="AL4" si="1">$G4*J4</f>
        <v>0.42690896644869086</v>
      </c>
      <c r="AM4" s="140">
        <f t="shared" ref="AM4" si="2">$G4*K4</f>
        <v>0.32784721732800015</v>
      </c>
      <c r="AN4" s="140">
        <f t="shared" ref="AN4" si="3">$G4*L4</f>
        <v>0</v>
      </c>
      <c r="AO4" s="140">
        <f t="shared" ref="AO4" si="4">$G4*M4</f>
        <v>0.45061302784542762</v>
      </c>
      <c r="AP4" s="140">
        <f t="shared" ref="AP4" si="5">$G4*N4</f>
        <v>4.540330168031657</v>
      </c>
      <c r="AQ4" s="140">
        <f t="shared" ref="AQ4" si="6">$G4*O4</f>
        <v>0.10920378534018998</v>
      </c>
      <c r="AR4" s="140">
        <f t="shared" ref="AR4" si="7">$G4*P4</f>
        <v>0.10436862853787056</v>
      </c>
      <c r="AS4" s="140">
        <f t="shared" ref="AS4" si="8">$G4*Q4</f>
        <v>0.17276840769263319</v>
      </c>
      <c r="AT4" s="140">
        <f t="shared" ref="AT4" si="9">$G4*R4</f>
        <v>2.9164250663746203</v>
      </c>
      <c r="AU4" s="140">
        <f t="shared" ref="AU4" si="10">$G4*S4</f>
        <v>0.15330984982964038</v>
      </c>
      <c r="AV4" s="140">
        <f t="shared" ref="AV4" si="11">$G4*T4</f>
        <v>4.4374946379920823</v>
      </c>
      <c r="AW4" s="140">
        <f t="shared" ref="AW4" si="12">$G4*U4</f>
        <v>0.31758725045478575</v>
      </c>
      <c r="AX4" s="140">
        <f t="shared" ref="AX4" si="13">$G4*V4</f>
        <v>0.69260672926882916</v>
      </c>
      <c r="AY4" s="140">
        <f t="shared" ref="AY4" si="14">$G4*W4</f>
        <v>0.28621769656656704</v>
      </c>
      <c r="AZ4" s="140">
        <f t="shared" ref="AZ4" si="15">$G4*X4</f>
        <v>4.1285163252584995</v>
      </c>
      <c r="BA4" s="140">
        <f t="shared" ref="BA4" si="16">$G4*Y4</f>
        <v>0.24918747130002317</v>
      </c>
      <c r="BB4" s="140">
        <f t="shared" ref="BB4" si="17">$G4*Z4</f>
        <v>3.502540415338707E-2</v>
      </c>
      <c r="BC4" s="140">
        <f t="shared" ref="BC4" si="18">$G4*AA4</f>
        <v>0.14010161661354828</v>
      </c>
      <c r="BD4" s="140">
        <f t="shared" ref="BD4" si="19">$G4*AB4</f>
        <v>0</v>
      </c>
      <c r="BE4" s="140">
        <f t="shared" ref="BE4" si="20">$G4*AC4</f>
        <v>1.4151678445812954</v>
      </c>
      <c r="BF4" s="140">
        <f t="shared" ref="BF4" si="21">$G4*AD4</f>
        <v>1.2669290128614048</v>
      </c>
      <c r="BG4" s="140">
        <f t="shared" ref="BG4" si="22">$G4*AE4</f>
        <v>0.16215464885827346</v>
      </c>
      <c r="BH4" s="140">
        <f t="shared" ref="BH4" si="23">$G4*AF4</f>
        <v>1.5780300773618599</v>
      </c>
      <c r="BI4" s="140">
        <f t="shared" ref="BI4" si="24">$G4*AG4</f>
        <v>7.0876322882779896E-2</v>
      </c>
      <c r="BJ4" s="140">
        <f t="shared" ref="BJ4" si="25">$G4*AH4</f>
        <v>0.13845058746153674</v>
      </c>
      <c r="BK4" s="140">
        <f t="shared" ref="BK4" si="26">$G4*AI4</f>
        <v>0.26805637589444042</v>
      </c>
      <c r="BL4" s="32" t="s">
        <v>233</v>
      </c>
    </row>
    <row r="5" spans="2:65" ht="15.75" thickBot="1" x14ac:dyDescent="0.3">
      <c r="B5" s="65"/>
      <c r="C5" s="55" t="s">
        <v>2</v>
      </c>
      <c r="D5" s="56" t="s">
        <v>17</v>
      </c>
      <c r="E5" s="56" t="s">
        <v>48</v>
      </c>
      <c r="F5" s="103" t="s">
        <v>42</v>
      </c>
      <c r="G5" s="108">
        <v>-28.024887431206164</v>
      </c>
      <c r="H5" s="110" t="s">
        <v>87</v>
      </c>
      <c r="I5" s="139">
        <v>1.7296045537882479E-3</v>
      </c>
      <c r="J5" s="140">
        <v>6.9515993234647699E-3</v>
      </c>
      <c r="K5" s="140">
        <v>1.0581146161971261E-3</v>
      </c>
      <c r="L5" s="140">
        <v>3.306221725357418E-4</v>
      </c>
      <c r="M5" s="140">
        <v>1.8187452754522809E-3</v>
      </c>
      <c r="N5" s="140">
        <v>2.0222296351643979E-2</v>
      </c>
      <c r="O5" s="140">
        <v>7.7852713368154456E-4</v>
      </c>
      <c r="P5" s="140">
        <v>8.4306202815804192E-5</v>
      </c>
      <c r="Q5" s="140">
        <v>1.8911362976152344E-3</v>
      </c>
      <c r="R5" s="140">
        <v>4.8663932783609126E-3</v>
      </c>
      <c r="S5" s="140">
        <v>6.9662916770550263E-4</v>
      </c>
      <c r="T5" s="140">
        <v>7.8032480688469009E-3</v>
      </c>
      <c r="U5" s="140">
        <v>6.2539720464490018E-4</v>
      </c>
      <c r="V5" s="140">
        <v>2.3960128909243641E-3</v>
      </c>
      <c r="W5" s="140">
        <v>1.2507216675230377E-3</v>
      </c>
      <c r="X5" s="140">
        <v>1.1248846406425171E-2</v>
      </c>
      <c r="Y5" s="140">
        <v>9.3796698568768223E-4</v>
      </c>
      <c r="Z5" s="140">
        <v>1.2674534846533715E-4</v>
      </c>
      <c r="AA5" s="140">
        <v>2.5206318258073798E-4</v>
      </c>
      <c r="AB5" s="140">
        <v>1.7349383740415886E-4</v>
      </c>
      <c r="AC5" s="140">
        <v>8.4683111741615854E-3</v>
      </c>
      <c r="AD5" s="140">
        <v>6.9934739949485542E-3</v>
      </c>
      <c r="AE5" s="140">
        <v>4.901325531996327E-4</v>
      </c>
      <c r="AF5" s="140">
        <v>2.9986456917325132E-3</v>
      </c>
      <c r="AG5" s="140">
        <v>2.3612537457442227E-4</v>
      </c>
      <c r="AH5" s="140">
        <v>4.6334819667434612E-4</v>
      </c>
      <c r="AI5" s="140">
        <v>1.1593042419699039E-3</v>
      </c>
      <c r="AJ5" s="110" t="s">
        <v>94</v>
      </c>
      <c r="AK5" s="139">
        <f t="shared" ref="AK5:BK5" si="27">$G5*I5</f>
        <v>-4.8471972920417217E-2</v>
      </c>
      <c r="AL5" s="140">
        <f t="shared" si="27"/>
        <v>-0.19481778850694911</v>
      </c>
      <c r="AM5" s="140">
        <f t="shared" si="27"/>
        <v>-2.9653543008238373E-2</v>
      </c>
      <c r="AN5" s="140">
        <f t="shared" si="27"/>
        <v>-9.2656491675749859E-3</v>
      </c>
      <c r="AO5" s="140">
        <f t="shared" si="27"/>
        <v>-5.0970131610588221E-2</v>
      </c>
      <c r="AP5" s="140">
        <f t="shared" si="27"/>
        <v>-0.56672757885531355</v>
      </c>
      <c r="AQ5" s="140">
        <f t="shared" si="27"/>
        <v>-2.1818135283564879E-2</v>
      </c>
      <c r="AR5" s="140">
        <f t="shared" si="27"/>
        <v>-2.3626718436653487E-3</v>
      </c>
      <c r="AS5" s="140">
        <f t="shared" si="27"/>
        <v>-5.2998881857734943E-2</v>
      </c>
      <c r="AT5" s="140">
        <f t="shared" si="27"/>
        <v>-0.1363801238220429</v>
      </c>
      <c r="AU5" s="140">
        <f t="shared" si="27"/>
        <v>-1.9522954006241551E-2</v>
      </c>
      <c r="AV5" s="140">
        <f t="shared" si="27"/>
        <v>-0.21868514872721129</v>
      </c>
      <c r="AW5" s="140">
        <f t="shared" si="27"/>
        <v>-1.7526686259964331E-2</v>
      </c>
      <c r="AX5" s="140">
        <f t="shared" si="27"/>
        <v>-6.7147991551874162E-2</v>
      </c>
      <c r="AY5" s="140">
        <f t="shared" si="27"/>
        <v>-3.5051333940103596E-2</v>
      </c>
      <c r="AZ5" s="140">
        <f t="shared" si="27"/>
        <v>-0.31524765427099338</v>
      </c>
      <c r="BA5" s="140">
        <f t="shared" si="27"/>
        <v>-2.6286419188085056E-2</v>
      </c>
      <c r="BB5" s="140">
        <f t="shared" si="27"/>
        <v>-3.5520241231700722E-3</v>
      </c>
      <c r="BC5" s="140">
        <f t="shared" si="27"/>
        <v>-7.0640423173767486E-3</v>
      </c>
      <c r="BD5" s="140">
        <f t="shared" si="27"/>
        <v>-4.8621452632595374E-3</v>
      </c>
      <c r="BE5" s="140">
        <f t="shared" si="27"/>
        <v>-0.23732346738830373</v>
      </c>
      <c r="BF5" s="140">
        <f t="shared" si="27"/>
        <v>-0.19599132146150089</v>
      </c>
      <c r="BG5" s="140">
        <f t="shared" si="27"/>
        <v>-1.3735909629789373E-2</v>
      </c>
      <c r="BH5" s="140">
        <f t="shared" si="27"/>
        <v>-8.4036707956875026E-2</v>
      </c>
      <c r="BI5" s="140">
        <f t="shared" si="27"/>
        <v>-6.6173870420995744E-3</v>
      </c>
      <c r="BJ5" s="140">
        <f t="shared" si="27"/>
        <v>-1.2985281053250924E-2</v>
      </c>
      <c r="BK5" s="140">
        <f t="shared" si="27"/>
        <v>-3.2489370879726351E-2</v>
      </c>
      <c r="BL5" s="32" t="s">
        <v>233</v>
      </c>
    </row>
    <row r="6" spans="2:65" ht="15.75" thickBot="1" x14ac:dyDescent="0.3">
      <c r="B6" s="64" t="s">
        <v>25</v>
      </c>
      <c r="C6" s="55" t="s">
        <v>2</v>
      </c>
      <c r="D6" s="61" t="s">
        <v>14</v>
      </c>
      <c r="E6" s="105" t="s">
        <v>15</v>
      </c>
      <c r="F6" s="103" t="s">
        <v>245</v>
      </c>
      <c r="G6" s="108">
        <v>5.8450676655828095</v>
      </c>
      <c r="H6" s="110" t="s">
        <v>251</v>
      </c>
      <c r="I6" s="141">
        <v>4.1231603403141355</v>
      </c>
      <c r="J6" s="140">
        <v>0.66557591623036638</v>
      </c>
      <c r="K6" s="140">
        <v>0.59057591623036643</v>
      </c>
      <c r="L6" s="140">
        <v>0</v>
      </c>
      <c r="M6" s="140">
        <v>2.4851873774844297</v>
      </c>
      <c r="N6" s="140">
        <v>7.0076109947643976</v>
      </c>
      <c r="O6" s="140">
        <v>0.38167539267015704</v>
      </c>
      <c r="P6" s="140">
        <v>0</v>
      </c>
      <c r="Q6" s="140">
        <v>0</v>
      </c>
      <c r="R6" s="140">
        <v>0.84227748691099469</v>
      </c>
      <c r="S6" s="140">
        <v>0</v>
      </c>
      <c r="T6" s="140">
        <v>7.3193717277486909</v>
      </c>
      <c r="U6" s="140">
        <v>0.32422774869109944</v>
      </c>
      <c r="V6" s="140">
        <v>3.2882984293193709</v>
      </c>
      <c r="W6" s="140">
        <v>0</v>
      </c>
      <c r="X6" s="140">
        <v>14.35388711594103</v>
      </c>
      <c r="Y6" s="140">
        <v>0</v>
      </c>
      <c r="Z6" s="140">
        <v>0</v>
      </c>
      <c r="AA6" s="140">
        <v>1.2369109947643977</v>
      </c>
      <c r="AB6" s="140">
        <v>0</v>
      </c>
      <c r="AC6" s="140">
        <v>9.3016217277486906</v>
      </c>
      <c r="AD6" s="140">
        <v>1.2540706806282722</v>
      </c>
      <c r="AE6" s="140">
        <v>0</v>
      </c>
      <c r="AF6" s="140">
        <v>1.6577159685863874</v>
      </c>
      <c r="AG6" s="140">
        <v>0</v>
      </c>
      <c r="AH6" s="140">
        <v>0</v>
      </c>
      <c r="AI6" s="140">
        <v>2.0386178010471201</v>
      </c>
      <c r="AJ6" s="110" t="s">
        <v>255</v>
      </c>
      <c r="AK6" s="142">
        <f>$G6*I6</f>
        <v>24.100151185183567</v>
      </c>
      <c r="AL6" s="143">
        <f t="shared" ref="AL6:BA21" si="28">$G6*J6</f>
        <v>3.8903362669487671</v>
      </c>
      <c r="AM6" s="143">
        <f t="shared" si="28"/>
        <v>3.4519561920300568</v>
      </c>
      <c r="AN6" s="143">
        <f t="shared" si="28"/>
        <v>0</v>
      </c>
      <c r="AO6" s="143">
        <f t="shared" si="28"/>
        <v>14.52608838304878</v>
      </c>
      <c r="AP6" s="143">
        <f t="shared" si="28"/>
        <v>40.959960438479968</v>
      </c>
      <c r="AQ6" s="143">
        <f t="shared" si="28"/>
        <v>2.2309184964449571</v>
      </c>
      <c r="AR6" s="143">
        <f t="shared" si="28"/>
        <v>0</v>
      </c>
      <c r="AS6" s="143">
        <f t="shared" si="28"/>
        <v>0</v>
      </c>
      <c r="AT6" s="143">
        <f t="shared" si="28"/>
        <v>4.9231689041918028</v>
      </c>
      <c r="AU6" s="143">
        <f t="shared" si="28"/>
        <v>0</v>
      </c>
      <c r="AV6" s="143">
        <f t="shared" si="28"/>
        <v>42.782223018244856</v>
      </c>
      <c r="AW6" s="143">
        <f t="shared" si="28"/>
        <v>1.8951331301590544</v>
      </c>
      <c r="AX6" s="143">
        <f t="shared" si="28"/>
        <v>19.220326824001393</v>
      </c>
      <c r="AY6" s="143">
        <f t="shared" si="28"/>
        <v>0</v>
      </c>
      <c r="AZ6" s="143">
        <f t="shared" si="28"/>
        <v>83.899441456812596</v>
      </c>
      <c r="BA6" s="143">
        <f t="shared" si="28"/>
        <v>0</v>
      </c>
      <c r="BB6" s="143">
        <f t="shared" ref="BB6:BK21" si="29">$G6*Z6</f>
        <v>0</v>
      </c>
      <c r="BC6" s="143">
        <f t="shared" si="29"/>
        <v>7.2298284607012491</v>
      </c>
      <c r="BD6" s="143">
        <f t="shared" si="29"/>
        <v>0</v>
      </c>
      <c r="BE6" s="143">
        <f t="shared" si="29"/>
        <v>54.368608398346382</v>
      </c>
      <c r="BF6" s="143">
        <f t="shared" si="29"/>
        <v>7.3301279856957402</v>
      </c>
      <c r="BG6" s="143">
        <f t="shared" si="29"/>
        <v>0</v>
      </c>
      <c r="BH6" s="143">
        <f t="shared" si="29"/>
        <v>9.6894620067045807</v>
      </c>
      <c r="BI6" s="143">
        <f t="shared" si="29"/>
        <v>0</v>
      </c>
      <c r="BJ6" s="143">
        <f t="shared" si="29"/>
        <v>0</v>
      </c>
      <c r="BK6" s="143">
        <f t="shared" si="29"/>
        <v>11.91585899138205</v>
      </c>
      <c r="BL6" s="32" t="s">
        <v>233</v>
      </c>
    </row>
    <row r="7" spans="2:65" ht="15.75" thickBot="1" x14ac:dyDescent="0.3">
      <c r="B7" s="51"/>
      <c r="C7" s="55" t="s">
        <v>2</v>
      </c>
      <c r="D7" s="61" t="s">
        <v>30</v>
      </c>
      <c r="E7" s="105" t="s">
        <v>31</v>
      </c>
      <c r="F7" s="103" t="s">
        <v>246</v>
      </c>
      <c r="G7" s="108">
        <v>0.91881618245995111</v>
      </c>
      <c r="H7" s="110" t="s">
        <v>252</v>
      </c>
      <c r="I7" s="139">
        <v>0.26485639001102657</v>
      </c>
      <c r="J7" s="140">
        <v>1.4738412533794991</v>
      </c>
      <c r="K7" s="140">
        <v>0.26260311278156889</v>
      </c>
      <c r="L7" s="140">
        <v>0</v>
      </c>
      <c r="M7" s="140">
        <v>0.22536167905268784</v>
      </c>
      <c r="N7" s="140">
        <v>2.1772525807393981</v>
      </c>
      <c r="O7" s="140">
        <v>3.2336941056519908E-2</v>
      </c>
      <c r="P7" s="140">
        <v>4.4358632163046183E-3</v>
      </c>
      <c r="Q7" s="140">
        <v>0.25571498999800918</v>
      </c>
      <c r="R7" s="140">
        <v>0.73717345416238078</v>
      </c>
      <c r="S7" s="140">
        <v>2.2698542651432372E-2</v>
      </c>
      <c r="T7" s="140">
        <v>0.97013439789636036</v>
      </c>
      <c r="U7" s="140">
        <v>0.27903111708825995</v>
      </c>
      <c r="V7" s="140">
        <v>0.59154077166910801</v>
      </c>
      <c r="W7" s="140">
        <v>0</v>
      </c>
      <c r="X7" s="140">
        <v>0.97014898759505042</v>
      </c>
      <c r="Y7" s="140">
        <v>0.89910862744677378</v>
      </c>
      <c r="Z7" s="140">
        <v>2.3428463504345201E-2</v>
      </c>
      <c r="AA7" s="140">
        <v>0</v>
      </c>
      <c r="AB7" s="140">
        <v>0</v>
      </c>
      <c r="AC7" s="140">
        <v>1.7638954042552699</v>
      </c>
      <c r="AD7" s="140">
        <v>2.0727308162811133</v>
      </c>
      <c r="AE7" s="140">
        <v>0.13372061502427676</v>
      </c>
      <c r="AF7" s="140">
        <v>0.43207515330704915</v>
      </c>
      <c r="AG7" s="140">
        <v>9.2865926906244317E-2</v>
      </c>
      <c r="AH7" s="140">
        <v>2.7211043437623299E-2</v>
      </c>
      <c r="AI7" s="140">
        <v>0.29700006905673765</v>
      </c>
      <c r="AJ7" s="110" t="s">
        <v>78</v>
      </c>
      <c r="AK7" s="144">
        <f>$G7*I7</f>
        <v>0.24335433717005536</v>
      </c>
      <c r="AL7" s="143">
        <f t="shared" si="28"/>
        <v>1.3541891939821409</v>
      </c>
      <c r="AM7" s="143">
        <f t="shared" si="28"/>
        <v>0.24128398958806113</v>
      </c>
      <c r="AN7" s="143">
        <f t="shared" si="28"/>
        <v>0</v>
      </c>
      <c r="AO7" s="143">
        <f t="shared" si="28"/>
        <v>0.20706595761995536</v>
      </c>
      <c r="AP7" s="143">
        <f t="shared" si="28"/>
        <v>2.0004949044860503</v>
      </c>
      <c r="AQ7" s="143">
        <f t="shared" si="28"/>
        <v>2.971170473398408E-2</v>
      </c>
      <c r="AR7" s="143">
        <f t="shared" si="28"/>
        <v>4.0757429063195301E-3</v>
      </c>
      <c r="AS7" s="143">
        <f t="shared" si="28"/>
        <v>0.23495507090775539</v>
      </c>
      <c r="AT7" s="143">
        <f t="shared" si="28"/>
        <v>0.67732689896429443</v>
      </c>
      <c r="AU7" s="143">
        <f t="shared" si="28"/>
        <v>2.085578830639347E-2</v>
      </c>
      <c r="AV7" s="143">
        <f t="shared" si="28"/>
        <v>0.89137518394821702</v>
      </c>
      <c r="AW7" s="143">
        <f t="shared" si="28"/>
        <v>0.25637830579057064</v>
      </c>
      <c r="AX7" s="143">
        <f t="shared" si="28"/>
        <v>0.54351723359442339</v>
      </c>
      <c r="AY7" s="143">
        <f t="shared" si="28"/>
        <v>0</v>
      </c>
      <c r="AZ7" s="143">
        <f t="shared" si="28"/>
        <v>0.89138858919947073</v>
      </c>
      <c r="BA7" s="143">
        <f t="shared" si="28"/>
        <v>0.82611555668745107</v>
      </c>
      <c r="BB7" s="143">
        <f t="shared" si="29"/>
        <v>2.1526451397964746E-2</v>
      </c>
      <c r="BC7" s="143">
        <f t="shared" si="29"/>
        <v>0</v>
      </c>
      <c r="BD7" s="143">
        <f t="shared" si="29"/>
        <v>0</v>
      </c>
      <c r="BE7" s="143">
        <f t="shared" si="29"/>
        <v>1.6206956415964793</v>
      </c>
      <c r="BF7" s="143">
        <f t="shared" si="29"/>
        <v>1.9044586158825108</v>
      </c>
      <c r="BG7" s="143">
        <f t="shared" si="29"/>
        <v>0.12286466501280276</v>
      </c>
      <c r="BH7" s="143">
        <f t="shared" si="29"/>
        <v>0.39699764289738104</v>
      </c>
      <c r="BI7" s="143">
        <f t="shared" si="29"/>
        <v>8.5326716440600262E-2</v>
      </c>
      <c r="BJ7" s="143">
        <f t="shared" si="29"/>
        <v>2.5001947052108946E-2</v>
      </c>
      <c r="BK7" s="143">
        <f t="shared" si="29"/>
        <v>0.27288846964105357</v>
      </c>
      <c r="BL7" s="32" t="s">
        <v>233</v>
      </c>
    </row>
    <row r="8" spans="2:65" ht="15.75" thickBot="1" x14ac:dyDescent="0.3">
      <c r="B8" s="51"/>
      <c r="C8" s="55"/>
      <c r="D8" s="61"/>
      <c r="E8" s="107"/>
      <c r="F8" s="103" t="s">
        <v>29</v>
      </c>
      <c r="G8" s="108">
        <v>0.97746402389356501</v>
      </c>
      <c r="H8" s="110" t="s">
        <v>85</v>
      </c>
      <c r="I8" s="139">
        <v>2.3201419764965925</v>
      </c>
      <c r="J8" s="140">
        <v>12.910849379604411</v>
      </c>
      <c r="K8" s="140">
        <v>2.3004032679665434</v>
      </c>
      <c r="L8" s="140">
        <v>0</v>
      </c>
      <c r="M8" s="140">
        <v>1.9741683085015458</v>
      </c>
      <c r="N8" s="140">
        <v>19.072732607277125</v>
      </c>
      <c r="O8" s="140">
        <v>0.28327160365511439</v>
      </c>
      <c r="P8" s="140">
        <v>3.8858161774828454E-2</v>
      </c>
      <c r="Q8" s="140">
        <v>2.2400633123825604</v>
      </c>
      <c r="R8" s="140">
        <v>6.4576394584624559</v>
      </c>
      <c r="S8" s="140">
        <v>0.19883923362654757</v>
      </c>
      <c r="T8" s="140">
        <v>8.4983773255721147</v>
      </c>
      <c r="U8" s="140">
        <v>2.4443125856931571</v>
      </c>
      <c r="V8" s="140">
        <v>5.1818971598213865</v>
      </c>
      <c r="W8" s="140">
        <v>0</v>
      </c>
      <c r="X8" s="140">
        <v>8.4985051313326423</v>
      </c>
      <c r="Y8" s="140">
        <v>7.8761915764337376</v>
      </c>
      <c r="Z8" s="140">
        <v>0.20523334029806395</v>
      </c>
      <c r="AA8" s="140">
        <v>0</v>
      </c>
      <c r="AB8" s="140">
        <v>0</v>
      </c>
      <c r="AC8" s="140">
        <v>15.451723741276162</v>
      </c>
      <c r="AD8" s="140">
        <v>18.157121950622553</v>
      </c>
      <c r="AE8" s="140">
        <v>1.1713925876126645</v>
      </c>
      <c r="AF8" s="140">
        <v>3.7849783429697501</v>
      </c>
      <c r="AG8" s="140">
        <v>0.81350551969870022</v>
      </c>
      <c r="AH8" s="140">
        <v>0.23836874051358012</v>
      </c>
      <c r="AI8" s="140">
        <v>2.6017206049370216</v>
      </c>
      <c r="AJ8" s="110" t="s">
        <v>77</v>
      </c>
      <c r="AK8" s="139">
        <f t="shared" ref="AK8:AZ23" si="30">$G8*I8</f>
        <v>2.2678553123507283</v>
      </c>
      <c r="AL8" s="140">
        <f t="shared" si="28"/>
        <v>12.619890786471865</v>
      </c>
      <c r="AM8" s="140">
        <f t="shared" si="28"/>
        <v>2.2485614348844845</v>
      </c>
      <c r="AN8" s="140">
        <f t="shared" si="28"/>
        <v>0</v>
      </c>
      <c r="AO8" s="140">
        <f t="shared" si="28"/>
        <v>1.9296784986710738</v>
      </c>
      <c r="AP8" s="140">
        <f t="shared" si="28"/>
        <v>18.642909960955105</v>
      </c>
      <c r="AQ8" s="140">
        <f t="shared" si="28"/>
        <v>0.27688780156351123</v>
      </c>
      <c r="AR8" s="140">
        <f t="shared" si="28"/>
        <v>3.7982455169530936E-2</v>
      </c>
      <c r="AS8" s="140">
        <f t="shared" si="28"/>
        <v>2.1895812990978056</v>
      </c>
      <c r="AT8" s="140">
        <f t="shared" si="28"/>
        <v>6.3121102499225739</v>
      </c>
      <c r="AU8" s="140">
        <f t="shared" si="28"/>
        <v>0.19435819740851784</v>
      </c>
      <c r="AV8" s="140">
        <f t="shared" si="28"/>
        <v>8.3068580972195534</v>
      </c>
      <c r="AW8" s="140">
        <f t="shared" si="28"/>
        <v>2.3892276156653178</v>
      </c>
      <c r="AX8" s="140">
        <f t="shared" si="28"/>
        <v>5.0651180492416481</v>
      </c>
      <c r="AY8" s="140">
        <f t="shared" si="28"/>
        <v>0</v>
      </c>
      <c r="AZ8" s="140">
        <f t="shared" si="28"/>
        <v>8.3069830227525152</v>
      </c>
      <c r="BA8" s="140">
        <f t="shared" si="28"/>
        <v>7.6986939112575223</v>
      </c>
      <c r="BB8" s="140">
        <f t="shared" si="29"/>
        <v>0.20060820664486295</v>
      </c>
      <c r="BC8" s="140">
        <f t="shared" si="29"/>
        <v>0</v>
      </c>
      <c r="BD8" s="140">
        <f t="shared" si="29"/>
        <v>0</v>
      </c>
      <c r="BE8" s="140">
        <f t="shared" si="29"/>
        <v>15.103504064239528</v>
      </c>
      <c r="BF8" s="140">
        <f t="shared" si="29"/>
        <v>17.747933484181697</v>
      </c>
      <c r="BG8" s="140">
        <f t="shared" si="29"/>
        <v>1.1449941122469705</v>
      </c>
      <c r="BH8" s="140">
        <f t="shared" si="29"/>
        <v>3.6996801614692099</v>
      </c>
      <c r="BI8" s="140">
        <f t="shared" si="29"/>
        <v>0.79517237874431734</v>
      </c>
      <c r="BJ8" s="140">
        <f t="shared" si="29"/>
        <v>0.23299686827284508</v>
      </c>
      <c r="BK8" s="140">
        <f t="shared" si="29"/>
        <v>2.5430882915485413</v>
      </c>
      <c r="BL8" s="32" t="s">
        <v>233</v>
      </c>
    </row>
    <row r="9" spans="2:65" ht="15.75" thickBot="1" x14ac:dyDescent="0.3">
      <c r="B9" s="51"/>
      <c r="C9" s="55"/>
      <c r="D9" s="61"/>
      <c r="E9" s="106"/>
      <c r="F9" s="103" t="s">
        <v>28</v>
      </c>
      <c r="G9" s="108">
        <v>0.55012224938875309</v>
      </c>
      <c r="H9" s="110" t="s">
        <v>85</v>
      </c>
      <c r="I9" s="139">
        <v>2.3201419764965925</v>
      </c>
      <c r="J9" s="140">
        <v>12.910849379604411</v>
      </c>
      <c r="K9" s="140">
        <v>2.3004032679665434</v>
      </c>
      <c r="L9" s="140">
        <v>0</v>
      </c>
      <c r="M9" s="140">
        <v>1.9741683085015458</v>
      </c>
      <c r="N9" s="140">
        <v>19.072732607277125</v>
      </c>
      <c r="O9" s="140">
        <v>0.28327160365511439</v>
      </c>
      <c r="P9" s="140">
        <v>3.8858161774828454E-2</v>
      </c>
      <c r="Q9" s="140">
        <v>2.2400633123825604</v>
      </c>
      <c r="R9" s="140">
        <v>6.4576394584624559</v>
      </c>
      <c r="S9" s="140">
        <v>0.19883923362654757</v>
      </c>
      <c r="T9" s="140">
        <v>8.4983773255721147</v>
      </c>
      <c r="U9" s="140">
        <v>2.4443125856931571</v>
      </c>
      <c r="V9" s="140">
        <v>5.1818971598213865</v>
      </c>
      <c r="W9" s="140">
        <v>0</v>
      </c>
      <c r="X9" s="140">
        <v>8.4985051313326423</v>
      </c>
      <c r="Y9" s="140">
        <v>7.8761915764337376</v>
      </c>
      <c r="Z9" s="140">
        <v>0.20523334029806395</v>
      </c>
      <c r="AA9" s="140">
        <v>0</v>
      </c>
      <c r="AB9" s="140">
        <v>0</v>
      </c>
      <c r="AC9" s="140">
        <v>15.451723741276162</v>
      </c>
      <c r="AD9" s="140">
        <v>18.157121950622553</v>
      </c>
      <c r="AE9" s="140">
        <v>1.1713925876126645</v>
      </c>
      <c r="AF9" s="140">
        <v>3.7849783429697501</v>
      </c>
      <c r="AG9" s="140">
        <v>0.81350551969870022</v>
      </c>
      <c r="AH9" s="140">
        <v>0.23836874051358012</v>
      </c>
      <c r="AI9" s="140">
        <v>2.6017206049370216</v>
      </c>
      <c r="AJ9" s="110" t="s">
        <v>77</v>
      </c>
      <c r="AK9" s="139">
        <f t="shared" si="30"/>
        <v>1.2763617230115729</v>
      </c>
      <c r="AL9" s="140">
        <f t="shared" si="28"/>
        <v>7.1025455022273656</v>
      </c>
      <c r="AM9" s="140">
        <f t="shared" si="28"/>
        <v>1.2655030202749933</v>
      </c>
      <c r="AN9" s="140">
        <f t="shared" si="28"/>
        <v>0</v>
      </c>
      <c r="AO9" s="140">
        <f t="shared" si="28"/>
        <v>1.0860339105448602</v>
      </c>
      <c r="AP9" s="140">
        <f t="shared" si="28"/>
        <v>10.49233456390551</v>
      </c>
      <c r="AQ9" s="140">
        <f t="shared" si="28"/>
        <v>0.15583401179071085</v>
      </c>
      <c r="AR9" s="140">
        <f t="shared" si="28"/>
        <v>2.137673936268069E-2</v>
      </c>
      <c r="AS9" s="140">
        <f t="shared" si="28"/>
        <v>1.2323086681811153</v>
      </c>
      <c r="AT9" s="140">
        <f t="shared" si="28"/>
        <v>3.5524911446309355</v>
      </c>
      <c r="AU9" s="140">
        <f t="shared" si="28"/>
        <v>0.10938588646937214</v>
      </c>
      <c r="AV9" s="140">
        <f t="shared" si="28"/>
        <v>4.6751464504981071</v>
      </c>
      <c r="AW9" s="140">
        <f t="shared" si="28"/>
        <v>1.344670737850759</v>
      </c>
      <c r="AX9" s="140">
        <f t="shared" si="28"/>
        <v>2.8506769216621319</v>
      </c>
      <c r="AY9" s="140">
        <f t="shared" si="28"/>
        <v>0</v>
      </c>
      <c r="AZ9" s="140">
        <f t="shared" si="28"/>
        <v>4.6752167592905733</v>
      </c>
      <c r="BA9" s="140">
        <f t="shared" si="28"/>
        <v>4.3328682266444769</v>
      </c>
      <c r="BB9" s="140">
        <f t="shared" si="29"/>
        <v>0.11290342681433836</v>
      </c>
      <c r="BC9" s="140">
        <f t="shared" si="29"/>
        <v>0</v>
      </c>
      <c r="BD9" s="140">
        <f t="shared" si="29"/>
        <v>0</v>
      </c>
      <c r="BE9" s="140">
        <f t="shared" si="29"/>
        <v>8.5003370214844409</v>
      </c>
      <c r="BF9" s="140">
        <f t="shared" si="29"/>
        <v>9.9886367699023833</v>
      </c>
      <c r="BG9" s="140">
        <f t="shared" si="29"/>
        <v>0.64440912521479099</v>
      </c>
      <c r="BH9" s="140">
        <f t="shared" si="29"/>
        <v>2.0822007999222345</v>
      </c>
      <c r="BI9" s="140">
        <f t="shared" si="29"/>
        <v>0.44752748638681555</v>
      </c>
      <c r="BJ9" s="140">
        <f t="shared" si="29"/>
        <v>0.13113194771529468</v>
      </c>
      <c r="BK9" s="140">
        <f t="shared" si="29"/>
        <v>1.4312643914690217</v>
      </c>
      <c r="BL9" s="32" t="s">
        <v>233</v>
      </c>
    </row>
    <row r="10" spans="2:65" ht="15.75" thickBot="1" x14ac:dyDescent="0.3">
      <c r="B10" s="51"/>
      <c r="C10" s="55" t="s">
        <v>36</v>
      </c>
      <c r="D10" s="61" t="s">
        <v>30</v>
      </c>
      <c r="E10" s="105" t="s">
        <v>31</v>
      </c>
      <c r="F10" s="103" t="s">
        <v>246</v>
      </c>
      <c r="G10" s="108">
        <v>0.91881618245995111</v>
      </c>
      <c r="H10" s="110" t="s">
        <v>252</v>
      </c>
      <c r="I10" s="139">
        <v>0.26485639001102657</v>
      </c>
      <c r="J10" s="140">
        <v>1.4738412533794991</v>
      </c>
      <c r="K10" s="140">
        <v>0.26260311278156889</v>
      </c>
      <c r="L10" s="140">
        <v>0</v>
      </c>
      <c r="M10" s="140">
        <v>0.22536167905268784</v>
      </c>
      <c r="N10" s="140">
        <v>2.1772525807393981</v>
      </c>
      <c r="O10" s="140">
        <v>3.2336941056519908E-2</v>
      </c>
      <c r="P10" s="140">
        <v>4.4358632163046183E-3</v>
      </c>
      <c r="Q10" s="140">
        <v>0.25571498999800918</v>
      </c>
      <c r="R10" s="140">
        <v>0.73717345416238078</v>
      </c>
      <c r="S10" s="140">
        <v>2.2698542651432372E-2</v>
      </c>
      <c r="T10" s="140">
        <v>0.97013439789636036</v>
      </c>
      <c r="U10" s="140">
        <v>0.27903111708825995</v>
      </c>
      <c r="V10" s="140">
        <v>0.59154077166910801</v>
      </c>
      <c r="W10" s="140">
        <v>0</v>
      </c>
      <c r="X10" s="140">
        <v>0.97014898759505042</v>
      </c>
      <c r="Y10" s="140">
        <v>0.89910862744677378</v>
      </c>
      <c r="Z10" s="140">
        <v>2.3428463504345201E-2</v>
      </c>
      <c r="AA10" s="140">
        <v>0</v>
      </c>
      <c r="AB10" s="140">
        <v>0</v>
      </c>
      <c r="AC10" s="140">
        <v>1.7638954042552699</v>
      </c>
      <c r="AD10" s="140">
        <v>2.0727308162811133</v>
      </c>
      <c r="AE10" s="140">
        <v>0.13372061502427676</v>
      </c>
      <c r="AF10" s="140">
        <v>0.43207515330704915</v>
      </c>
      <c r="AG10" s="140">
        <v>9.2865926906244317E-2</v>
      </c>
      <c r="AH10" s="140">
        <v>2.7211043437623299E-2</v>
      </c>
      <c r="AI10" s="140">
        <v>0.29700006905673765</v>
      </c>
      <c r="AJ10" s="110" t="s">
        <v>78</v>
      </c>
      <c r="AK10" s="139">
        <f t="shared" si="30"/>
        <v>0.24335433717005536</v>
      </c>
      <c r="AL10" s="140">
        <f t="shared" si="28"/>
        <v>1.3541891939821409</v>
      </c>
      <c r="AM10" s="140">
        <f t="shared" si="28"/>
        <v>0.24128398958806113</v>
      </c>
      <c r="AN10" s="140">
        <f t="shared" si="28"/>
        <v>0</v>
      </c>
      <c r="AO10" s="140">
        <f t="shared" si="28"/>
        <v>0.20706595761995536</v>
      </c>
      <c r="AP10" s="140">
        <f t="shared" si="28"/>
        <v>2.0004949044860503</v>
      </c>
      <c r="AQ10" s="140">
        <f t="shared" si="28"/>
        <v>2.971170473398408E-2</v>
      </c>
      <c r="AR10" s="140">
        <f t="shared" si="28"/>
        <v>4.0757429063195301E-3</v>
      </c>
      <c r="AS10" s="140">
        <f t="shared" si="28"/>
        <v>0.23495507090775539</v>
      </c>
      <c r="AT10" s="140">
        <f t="shared" si="28"/>
        <v>0.67732689896429443</v>
      </c>
      <c r="AU10" s="140">
        <f t="shared" si="28"/>
        <v>2.085578830639347E-2</v>
      </c>
      <c r="AV10" s="140">
        <f t="shared" si="28"/>
        <v>0.89137518394821702</v>
      </c>
      <c r="AW10" s="140">
        <f t="shared" si="28"/>
        <v>0.25637830579057064</v>
      </c>
      <c r="AX10" s="140">
        <f t="shared" si="28"/>
        <v>0.54351723359442339</v>
      </c>
      <c r="AY10" s="140">
        <f t="shared" si="28"/>
        <v>0</v>
      </c>
      <c r="AZ10" s="140">
        <f t="shared" si="28"/>
        <v>0.89138858919947073</v>
      </c>
      <c r="BA10" s="140">
        <f t="shared" si="28"/>
        <v>0.82611555668745107</v>
      </c>
      <c r="BB10" s="140">
        <f t="shared" si="29"/>
        <v>2.1526451397964746E-2</v>
      </c>
      <c r="BC10" s="140">
        <f t="shared" si="29"/>
        <v>0</v>
      </c>
      <c r="BD10" s="140">
        <f t="shared" si="29"/>
        <v>0</v>
      </c>
      <c r="BE10" s="140">
        <f t="shared" si="29"/>
        <v>1.6206956415964793</v>
      </c>
      <c r="BF10" s="140">
        <f t="shared" si="29"/>
        <v>1.9044586158825108</v>
      </c>
      <c r="BG10" s="140">
        <f t="shared" si="29"/>
        <v>0.12286466501280276</v>
      </c>
      <c r="BH10" s="140">
        <f t="shared" si="29"/>
        <v>0.39699764289738104</v>
      </c>
      <c r="BI10" s="140">
        <f t="shared" si="29"/>
        <v>8.5326716440600262E-2</v>
      </c>
      <c r="BJ10" s="140">
        <f t="shared" si="29"/>
        <v>2.5001947052108946E-2</v>
      </c>
      <c r="BK10" s="140">
        <f t="shared" si="29"/>
        <v>0.27288846964105357</v>
      </c>
      <c r="BL10" s="32" t="s">
        <v>233</v>
      </c>
    </row>
    <row r="11" spans="2:65" ht="15.75" thickBot="1" x14ac:dyDescent="0.3">
      <c r="B11" s="51"/>
      <c r="C11" s="55"/>
      <c r="D11" s="61"/>
      <c r="E11" s="107"/>
      <c r="F11" s="103" t="s">
        <v>29</v>
      </c>
      <c r="G11" s="108">
        <v>0.97746402389356501</v>
      </c>
      <c r="H11" s="110" t="s">
        <v>85</v>
      </c>
      <c r="I11" s="139">
        <v>2.3201419764965925</v>
      </c>
      <c r="J11" s="140">
        <v>12.910849379604411</v>
      </c>
      <c r="K11" s="140">
        <v>2.3004032679665434</v>
      </c>
      <c r="L11" s="140">
        <v>0</v>
      </c>
      <c r="M11" s="140">
        <v>1.9741683085015458</v>
      </c>
      <c r="N11" s="140">
        <v>19.072732607277125</v>
      </c>
      <c r="O11" s="140">
        <v>0.28327160365511439</v>
      </c>
      <c r="P11" s="140">
        <v>3.8858161774828454E-2</v>
      </c>
      <c r="Q11" s="140">
        <v>2.2400633123825604</v>
      </c>
      <c r="R11" s="140">
        <v>6.4576394584624559</v>
      </c>
      <c r="S11" s="140">
        <v>0.19883923362654757</v>
      </c>
      <c r="T11" s="140">
        <v>8.4983773255721147</v>
      </c>
      <c r="U11" s="140">
        <v>2.4443125856931571</v>
      </c>
      <c r="V11" s="140">
        <v>5.1818971598213865</v>
      </c>
      <c r="W11" s="140">
        <v>0</v>
      </c>
      <c r="X11" s="140">
        <v>8.4985051313326423</v>
      </c>
      <c r="Y11" s="140">
        <v>7.8761915764337376</v>
      </c>
      <c r="Z11" s="140">
        <v>0.20523334029806395</v>
      </c>
      <c r="AA11" s="140">
        <v>0</v>
      </c>
      <c r="AB11" s="140">
        <v>0</v>
      </c>
      <c r="AC11" s="140">
        <v>15.451723741276162</v>
      </c>
      <c r="AD11" s="140">
        <v>18.157121950622553</v>
      </c>
      <c r="AE11" s="140">
        <v>1.1713925876126645</v>
      </c>
      <c r="AF11" s="140">
        <v>3.7849783429697501</v>
      </c>
      <c r="AG11" s="140">
        <v>0.81350551969870022</v>
      </c>
      <c r="AH11" s="140">
        <v>0.23836874051358012</v>
      </c>
      <c r="AI11" s="140">
        <v>2.6017206049370216</v>
      </c>
      <c r="AJ11" s="110" t="s">
        <v>77</v>
      </c>
      <c r="AK11" s="139">
        <f t="shared" si="30"/>
        <v>2.2678553123507283</v>
      </c>
      <c r="AL11" s="140">
        <f t="shared" si="28"/>
        <v>12.619890786471865</v>
      </c>
      <c r="AM11" s="140">
        <f t="shared" si="28"/>
        <v>2.2485614348844845</v>
      </c>
      <c r="AN11" s="140">
        <f t="shared" si="28"/>
        <v>0</v>
      </c>
      <c r="AO11" s="140">
        <f t="shared" si="28"/>
        <v>1.9296784986710738</v>
      </c>
      <c r="AP11" s="140">
        <f t="shared" si="28"/>
        <v>18.642909960955105</v>
      </c>
      <c r="AQ11" s="140">
        <f t="shared" si="28"/>
        <v>0.27688780156351123</v>
      </c>
      <c r="AR11" s="140">
        <f t="shared" si="28"/>
        <v>3.7982455169530936E-2</v>
      </c>
      <c r="AS11" s="140">
        <f t="shared" si="28"/>
        <v>2.1895812990978056</v>
      </c>
      <c r="AT11" s="140">
        <f t="shared" si="28"/>
        <v>6.3121102499225739</v>
      </c>
      <c r="AU11" s="140">
        <f t="shared" si="28"/>
        <v>0.19435819740851784</v>
      </c>
      <c r="AV11" s="140">
        <f t="shared" si="28"/>
        <v>8.3068580972195534</v>
      </c>
      <c r="AW11" s="140">
        <f t="shared" si="28"/>
        <v>2.3892276156653178</v>
      </c>
      <c r="AX11" s="140">
        <f t="shared" si="28"/>
        <v>5.0651180492416481</v>
      </c>
      <c r="AY11" s="140">
        <f t="shared" si="28"/>
        <v>0</v>
      </c>
      <c r="AZ11" s="140">
        <f t="shared" si="28"/>
        <v>8.3069830227525152</v>
      </c>
      <c r="BA11" s="140">
        <f t="shared" si="28"/>
        <v>7.6986939112575223</v>
      </c>
      <c r="BB11" s="140">
        <f t="shared" si="29"/>
        <v>0.20060820664486295</v>
      </c>
      <c r="BC11" s="140">
        <f t="shared" si="29"/>
        <v>0</v>
      </c>
      <c r="BD11" s="140">
        <f t="shared" si="29"/>
        <v>0</v>
      </c>
      <c r="BE11" s="140">
        <f t="shared" si="29"/>
        <v>15.103504064239528</v>
      </c>
      <c r="BF11" s="140">
        <f t="shared" si="29"/>
        <v>17.747933484181697</v>
      </c>
      <c r="BG11" s="140">
        <f t="shared" si="29"/>
        <v>1.1449941122469705</v>
      </c>
      <c r="BH11" s="140">
        <f t="shared" si="29"/>
        <v>3.6996801614692099</v>
      </c>
      <c r="BI11" s="140">
        <f t="shared" si="29"/>
        <v>0.79517237874431734</v>
      </c>
      <c r="BJ11" s="140">
        <f t="shared" si="29"/>
        <v>0.23299686827284508</v>
      </c>
      <c r="BK11" s="140">
        <f t="shared" si="29"/>
        <v>2.5430882915485413</v>
      </c>
      <c r="BL11" s="32" t="s">
        <v>233</v>
      </c>
    </row>
    <row r="12" spans="2:65" ht="15.75" thickBot="1" x14ac:dyDescent="0.3">
      <c r="B12" s="51"/>
      <c r="C12" s="55"/>
      <c r="D12" s="61"/>
      <c r="E12" s="106"/>
      <c r="F12" s="103" t="s">
        <v>28</v>
      </c>
      <c r="G12" s="108">
        <v>0.55012224938875309</v>
      </c>
      <c r="H12" s="110" t="s">
        <v>85</v>
      </c>
      <c r="I12" s="139">
        <v>2.3201419764965925</v>
      </c>
      <c r="J12" s="140">
        <v>12.910849379604411</v>
      </c>
      <c r="K12" s="140">
        <v>2.3004032679665434</v>
      </c>
      <c r="L12" s="140">
        <v>0</v>
      </c>
      <c r="M12" s="140">
        <v>1.9741683085015458</v>
      </c>
      <c r="N12" s="140">
        <v>19.072732607277125</v>
      </c>
      <c r="O12" s="140">
        <v>0.28327160365511439</v>
      </c>
      <c r="P12" s="140">
        <v>3.8858161774828454E-2</v>
      </c>
      <c r="Q12" s="140">
        <v>2.2400633123825604</v>
      </c>
      <c r="R12" s="140">
        <v>6.4576394584624559</v>
      </c>
      <c r="S12" s="140">
        <v>0.19883923362654757</v>
      </c>
      <c r="T12" s="140">
        <v>8.4983773255721147</v>
      </c>
      <c r="U12" s="140">
        <v>2.4443125856931571</v>
      </c>
      <c r="V12" s="140">
        <v>5.1818971598213865</v>
      </c>
      <c r="W12" s="140">
        <v>0</v>
      </c>
      <c r="X12" s="140">
        <v>8.4985051313326423</v>
      </c>
      <c r="Y12" s="140">
        <v>7.8761915764337376</v>
      </c>
      <c r="Z12" s="140">
        <v>0.20523334029806395</v>
      </c>
      <c r="AA12" s="140">
        <v>0</v>
      </c>
      <c r="AB12" s="140">
        <v>0</v>
      </c>
      <c r="AC12" s="140">
        <v>15.451723741276162</v>
      </c>
      <c r="AD12" s="140">
        <v>18.157121950622553</v>
      </c>
      <c r="AE12" s="140">
        <v>1.1713925876126645</v>
      </c>
      <c r="AF12" s="140">
        <v>3.7849783429697501</v>
      </c>
      <c r="AG12" s="140">
        <v>0.81350551969870022</v>
      </c>
      <c r="AH12" s="140">
        <v>0.23836874051358012</v>
      </c>
      <c r="AI12" s="140">
        <v>2.6017206049370216</v>
      </c>
      <c r="AJ12" s="110" t="s">
        <v>77</v>
      </c>
      <c r="AK12" s="139">
        <f t="shared" si="30"/>
        <v>1.2763617230115729</v>
      </c>
      <c r="AL12" s="140">
        <f t="shared" si="28"/>
        <v>7.1025455022273656</v>
      </c>
      <c r="AM12" s="140">
        <f t="shared" si="28"/>
        <v>1.2655030202749933</v>
      </c>
      <c r="AN12" s="140">
        <f t="shared" si="28"/>
        <v>0</v>
      </c>
      <c r="AO12" s="140">
        <f t="shared" si="28"/>
        <v>1.0860339105448602</v>
      </c>
      <c r="AP12" s="140">
        <f t="shared" si="28"/>
        <v>10.49233456390551</v>
      </c>
      <c r="AQ12" s="140">
        <f t="shared" si="28"/>
        <v>0.15583401179071085</v>
      </c>
      <c r="AR12" s="140">
        <f t="shared" si="28"/>
        <v>2.137673936268069E-2</v>
      </c>
      <c r="AS12" s="140">
        <f t="shared" si="28"/>
        <v>1.2323086681811153</v>
      </c>
      <c r="AT12" s="140">
        <f t="shared" si="28"/>
        <v>3.5524911446309355</v>
      </c>
      <c r="AU12" s="140">
        <f t="shared" si="28"/>
        <v>0.10938588646937214</v>
      </c>
      <c r="AV12" s="140">
        <f t="shared" si="28"/>
        <v>4.6751464504981071</v>
      </c>
      <c r="AW12" s="140">
        <f t="shared" si="28"/>
        <v>1.344670737850759</v>
      </c>
      <c r="AX12" s="140">
        <f t="shared" si="28"/>
        <v>2.8506769216621319</v>
      </c>
      <c r="AY12" s="140">
        <f t="shared" si="28"/>
        <v>0</v>
      </c>
      <c r="AZ12" s="140">
        <f t="shared" si="28"/>
        <v>4.6752167592905733</v>
      </c>
      <c r="BA12" s="140">
        <f t="shared" si="28"/>
        <v>4.3328682266444769</v>
      </c>
      <c r="BB12" s="140">
        <f t="shared" si="29"/>
        <v>0.11290342681433836</v>
      </c>
      <c r="BC12" s="140">
        <f t="shared" si="29"/>
        <v>0</v>
      </c>
      <c r="BD12" s="140">
        <f t="shared" si="29"/>
        <v>0</v>
      </c>
      <c r="BE12" s="140">
        <f t="shared" si="29"/>
        <v>8.5003370214844409</v>
      </c>
      <c r="BF12" s="140">
        <f t="shared" si="29"/>
        <v>9.9886367699023833</v>
      </c>
      <c r="BG12" s="140">
        <f t="shared" si="29"/>
        <v>0.64440912521479099</v>
      </c>
      <c r="BH12" s="140">
        <f t="shared" si="29"/>
        <v>2.0822007999222345</v>
      </c>
      <c r="BI12" s="140">
        <f t="shared" si="29"/>
        <v>0.44752748638681555</v>
      </c>
      <c r="BJ12" s="140">
        <f t="shared" si="29"/>
        <v>0.13113194771529468</v>
      </c>
      <c r="BK12" s="140">
        <f t="shared" si="29"/>
        <v>1.4312643914690217</v>
      </c>
      <c r="BL12" s="32" t="s">
        <v>233</v>
      </c>
    </row>
    <row r="13" spans="2:65" ht="15.75" thickBot="1" x14ac:dyDescent="0.3">
      <c r="B13" s="51"/>
      <c r="C13" s="55" t="s">
        <v>2</v>
      </c>
      <c r="D13" s="56" t="s">
        <v>16</v>
      </c>
      <c r="E13" s="111" t="s">
        <v>79</v>
      </c>
      <c r="F13" s="103" t="s">
        <v>246</v>
      </c>
      <c r="G13" s="108">
        <v>1.5482578068254331</v>
      </c>
      <c r="H13" s="110" t="s">
        <v>252</v>
      </c>
      <c r="I13" s="139">
        <v>6.0035266745224227</v>
      </c>
      <c r="J13" s="140">
        <v>5.9890738641990264</v>
      </c>
      <c r="K13" s="140">
        <v>0.86825457230237579</v>
      </c>
      <c r="L13" s="140">
        <v>0</v>
      </c>
      <c r="M13" s="140">
        <v>0.71957464190240539</v>
      </c>
      <c r="N13" s="140">
        <v>36.695649457592538</v>
      </c>
      <c r="O13" s="140">
        <v>1.0808829899723527</v>
      </c>
      <c r="P13" s="140">
        <v>0.38885387479973327</v>
      </c>
      <c r="Q13" s="140">
        <v>8.6245539779266043</v>
      </c>
      <c r="R13" s="140">
        <v>52.578300069044381</v>
      </c>
      <c r="S13" s="140">
        <v>1.5418811406433697</v>
      </c>
      <c r="T13" s="140">
        <v>15.401078267320464</v>
      </c>
      <c r="U13" s="140">
        <v>0.84519360430115764</v>
      </c>
      <c r="V13" s="140">
        <v>3.7344375812003596</v>
      </c>
      <c r="W13" s="140">
        <v>4.0607736128061624</v>
      </c>
      <c r="X13" s="140">
        <v>70.950119589237133</v>
      </c>
      <c r="Y13" s="140">
        <v>1.3921572785979541</v>
      </c>
      <c r="Z13" s="140">
        <v>0.12418851134267561</v>
      </c>
      <c r="AA13" s="140">
        <v>1.5170814679787805</v>
      </c>
      <c r="AB13" s="140">
        <v>0.24625</v>
      </c>
      <c r="AC13" s="140">
        <v>13.309996918469576</v>
      </c>
      <c r="AD13" s="140">
        <v>4.5187908015802538</v>
      </c>
      <c r="AE13" s="140">
        <v>6.0998122861788815</v>
      </c>
      <c r="AF13" s="140">
        <v>3.2567494862198503</v>
      </c>
      <c r="AG13" s="140">
        <v>1.5310852414772809</v>
      </c>
      <c r="AH13" s="140">
        <v>0.18919456408097252</v>
      </c>
      <c r="AI13" s="140">
        <v>2.1392941613440275</v>
      </c>
      <c r="AJ13" s="110" t="s">
        <v>88</v>
      </c>
      <c r="AK13" s="139">
        <f t="shared" si="30"/>
        <v>9.2950070423140723</v>
      </c>
      <c r="AL13" s="140">
        <f t="shared" si="28"/>
        <v>9.2726303659003069</v>
      </c>
      <c r="AM13" s="140">
        <f t="shared" si="28"/>
        <v>1.3442819198790308</v>
      </c>
      <c r="AN13" s="140">
        <f t="shared" si="28"/>
        <v>0</v>
      </c>
      <c r="AO13" s="140">
        <f t="shared" si="28"/>
        <v>1.1140870569190147</v>
      </c>
      <c r="AP13" s="140">
        <f t="shared" si="28"/>
        <v>56.814325749247118</v>
      </c>
      <c r="AQ13" s="140">
        <f t="shared" si="28"/>
        <v>1.6734855274895113</v>
      </c>
      <c r="AR13" s="140">
        <f t="shared" si="28"/>
        <v>0.6020460473730066</v>
      </c>
      <c r="AS13" s="140">
        <f t="shared" si="28"/>
        <v>13.353033026712209</v>
      </c>
      <c r="AT13" s="140">
        <f t="shared" si="28"/>
        <v>81.404763551508168</v>
      </c>
      <c r="AU13" s="140">
        <f t="shared" si="28"/>
        <v>2.3872295131980006</v>
      </c>
      <c r="AV13" s="140">
        <f t="shared" si="28"/>
        <v>23.844839660908423</v>
      </c>
      <c r="AW13" s="140">
        <f t="shared" si="28"/>
        <v>1.3085775961381934</v>
      </c>
      <c r="AX13" s="140">
        <f t="shared" si="28"/>
        <v>5.7818721391957437</v>
      </c>
      <c r="AY13" s="140">
        <f t="shared" si="28"/>
        <v>6.2871244477778596</v>
      </c>
      <c r="AZ13" s="140">
        <f t="shared" si="28"/>
        <v>109.84907654923448</v>
      </c>
      <c r="BA13" s="140">
        <f t="shared" si="28"/>
        <v>2.1554183749181322</v>
      </c>
      <c r="BB13" s="140">
        <f t="shared" si="29"/>
        <v>0.19227583220432637</v>
      </c>
      <c r="BC13" s="140">
        <f t="shared" si="29"/>
        <v>2.3488332263883351</v>
      </c>
      <c r="BD13" s="140">
        <f t="shared" si="29"/>
        <v>0.38125848493076292</v>
      </c>
      <c r="BE13" s="140">
        <f t="shared" si="29"/>
        <v>20.607306637842978</v>
      </c>
      <c r="BF13" s="140">
        <f t="shared" si="29"/>
        <v>6.996253135957585</v>
      </c>
      <c r="BG13" s="140">
        <f t="shared" si="29"/>
        <v>9.4440819922461454</v>
      </c>
      <c r="BH13" s="140">
        <f t="shared" si="29"/>
        <v>5.0422878169146017</v>
      </c>
      <c r="BI13" s="140">
        <f t="shared" si="29"/>
        <v>2.3705146780324036</v>
      </c>
      <c r="BJ13" s="140">
        <f t="shared" si="29"/>
        <v>0.29292196084730038</v>
      </c>
      <c r="BK13" s="140">
        <f t="shared" si="29"/>
        <v>3.3121788863969583</v>
      </c>
      <c r="BL13" s="32" t="s">
        <v>233</v>
      </c>
      <c r="BM13" s="32" t="s">
        <v>82</v>
      </c>
    </row>
    <row r="14" spans="2:65" ht="15.75" thickBot="1" x14ac:dyDescent="0.3">
      <c r="B14" s="51"/>
      <c r="C14" s="55"/>
      <c r="D14" s="56"/>
      <c r="E14" s="112"/>
      <c r="F14" s="103" t="s">
        <v>29</v>
      </c>
      <c r="G14" s="108">
        <v>0.97746402389356501</v>
      </c>
      <c r="H14" s="110" t="s">
        <v>85</v>
      </c>
      <c r="I14" s="139">
        <v>1.2424858612007181</v>
      </c>
      <c r="J14" s="140">
        <v>16.181430058480977</v>
      </c>
      <c r="K14" s="140">
        <v>4.870362441540169</v>
      </c>
      <c r="L14" s="140">
        <v>0</v>
      </c>
      <c r="M14" s="140">
        <v>0.24798447305387794</v>
      </c>
      <c r="N14" s="140">
        <v>102.07660317293096</v>
      </c>
      <c r="O14" s="140">
        <v>0.39558944852587563</v>
      </c>
      <c r="P14" s="140">
        <v>4.8017464802045613E-2</v>
      </c>
      <c r="Q14" s="140">
        <v>18.191178488876879</v>
      </c>
      <c r="R14" s="140">
        <v>26.659939241537877</v>
      </c>
      <c r="S14" s="140">
        <v>4.7083249040266955</v>
      </c>
      <c r="T14" s="140">
        <v>21.712308538684265</v>
      </c>
      <c r="U14" s="140">
        <v>1.718941023111644</v>
      </c>
      <c r="V14" s="140">
        <v>5.559211359471492</v>
      </c>
      <c r="W14" s="140">
        <v>13.20683865335174</v>
      </c>
      <c r="X14" s="140">
        <v>102.04148729411179</v>
      </c>
      <c r="Y14" s="140">
        <v>1.0344844533745821</v>
      </c>
      <c r="Z14" s="140">
        <v>1.0066240395261128E-2</v>
      </c>
      <c r="AA14" s="140">
        <v>3.3280231519263408</v>
      </c>
      <c r="AB14" s="140">
        <v>0.52404428219945809</v>
      </c>
      <c r="AC14" s="140">
        <v>29.401401807239036</v>
      </c>
      <c r="AD14" s="140">
        <v>19.218274149309558</v>
      </c>
      <c r="AE14" s="140">
        <v>2.1146988225410821</v>
      </c>
      <c r="AF14" s="140">
        <v>10.01100053715551</v>
      </c>
      <c r="AG14" s="140">
        <v>0.2985596551960577</v>
      </c>
      <c r="AH14" s="140">
        <v>0.2344023055605971</v>
      </c>
      <c r="AI14" s="140">
        <v>4.7108972402284284</v>
      </c>
      <c r="AJ14" s="110" t="s">
        <v>89</v>
      </c>
      <c r="AK14" s="139">
        <f t="shared" si="30"/>
        <v>1.2144852295201154</v>
      </c>
      <c r="AL14" s="140">
        <f t="shared" si="28"/>
        <v>15.816765737315102</v>
      </c>
      <c r="AM14" s="140">
        <f t="shared" si="28"/>
        <v>4.7606040699279415</v>
      </c>
      <c r="AN14" s="140">
        <f t="shared" si="28"/>
        <v>0</v>
      </c>
      <c r="AO14" s="140">
        <f t="shared" si="28"/>
        <v>0.24239590089436888</v>
      </c>
      <c r="AP14" s="140">
        <f t="shared" si="28"/>
        <v>99.776207282799746</v>
      </c>
      <c r="AQ14" s="140">
        <f t="shared" si="28"/>
        <v>0.38667445416593871</v>
      </c>
      <c r="AR14" s="140">
        <f t="shared" si="28"/>
        <v>4.6935344362575133E-2</v>
      </c>
      <c r="AS14" s="140">
        <f t="shared" si="28"/>
        <v>17.781222525103654</v>
      </c>
      <c r="AT14" s="140">
        <f t="shared" si="28"/>
        <v>26.059131487791571</v>
      </c>
      <c r="AU14" s="140">
        <f t="shared" si="28"/>
        <v>4.6022182064882173</v>
      </c>
      <c r="AV14" s="140">
        <f t="shared" si="28"/>
        <v>21.223000472240933</v>
      </c>
      <c r="AW14" s="140">
        <f t="shared" si="28"/>
        <v>1.6802030092864291</v>
      </c>
      <c r="AX14" s="140">
        <f t="shared" si="28"/>
        <v>5.4339291051038208</v>
      </c>
      <c r="AY14" s="140">
        <f t="shared" si="28"/>
        <v>12.909209653018264</v>
      </c>
      <c r="AZ14" s="140">
        <f t="shared" si="28"/>
        <v>99.7418827745866</v>
      </c>
      <c r="BA14" s="140">
        <f t="shared" si="28"/>
        <v>1.0111713364508541</v>
      </c>
      <c r="BB14" s="140">
        <f t="shared" si="29"/>
        <v>9.8393878422318934E-3</v>
      </c>
      <c r="BC14" s="140">
        <f t="shared" si="29"/>
        <v>3.2530229016928662</v>
      </c>
      <c r="BD14" s="140">
        <f t="shared" si="29"/>
        <v>0.51223443277709724</v>
      </c>
      <c r="BE14" s="140">
        <f t="shared" si="29"/>
        <v>28.738812518615404</v>
      </c>
      <c r="BF14" s="140">
        <f t="shared" si="29"/>
        <v>18.785171582273801</v>
      </c>
      <c r="BG14" s="140">
        <f t="shared" si="29"/>
        <v>2.0670420204039899</v>
      </c>
      <c r="BH14" s="140">
        <f t="shared" si="29"/>
        <v>9.7853928682486657</v>
      </c>
      <c r="BI14" s="140">
        <f t="shared" si="29"/>
        <v>0.29183132194021388</v>
      </c>
      <c r="BJ14" s="140">
        <f t="shared" si="29"/>
        <v>0.22911982080319021</v>
      </c>
      <c r="BK14" s="140">
        <f t="shared" si="29"/>
        <v>4.6047325725827699</v>
      </c>
      <c r="BL14" s="32" t="s">
        <v>233</v>
      </c>
    </row>
    <row r="15" spans="2:65" ht="15.75" thickBot="1" x14ac:dyDescent="0.3">
      <c r="B15" s="51"/>
      <c r="C15" s="55"/>
      <c r="D15" s="56"/>
      <c r="E15" s="113"/>
      <c r="F15" s="103" t="s">
        <v>28</v>
      </c>
      <c r="G15" s="108">
        <v>1.1002444987775062</v>
      </c>
      <c r="H15" s="110" t="s">
        <v>85</v>
      </c>
      <c r="I15" s="139">
        <v>1.2424858612007181</v>
      </c>
      <c r="J15" s="140">
        <v>16.181430058480977</v>
      </c>
      <c r="K15" s="140">
        <v>4.870362441540169</v>
      </c>
      <c r="L15" s="140">
        <v>0</v>
      </c>
      <c r="M15" s="140">
        <v>0.24798447305387794</v>
      </c>
      <c r="N15" s="140">
        <v>102.07660317293096</v>
      </c>
      <c r="O15" s="140">
        <v>0.39558944852587563</v>
      </c>
      <c r="P15" s="140">
        <v>4.8017464802045613E-2</v>
      </c>
      <c r="Q15" s="140">
        <v>18.191178488876879</v>
      </c>
      <c r="R15" s="140">
        <v>26.659939241537877</v>
      </c>
      <c r="S15" s="140">
        <v>4.7083249040266955</v>
      </c>
      <c r="T15" s="140">
        <v>21.712308538684265</v>
      </c>
      <c r="U15" s="140">
        <v>1.718941023111644</v>
      </c>
      <c r="V15" s="140">
        <v>5.559211359471492</v>
      </c>
      <c r="W15" s="140">
        <v>13.20683865335174</v>
      </c>
      <c r="X15" s="140">
        <v>102.04148729411179</v>
      </c>
      <c r="Y15" s="140">
        <v>1.0344844533745821</v>
      </c>
      <c r="Z15" s="140">
        <v>1.0066240395261128E-2</v>
      </c>
      <c r="AA15" s="140">
        <v>3.3280231519263408</v>
      </c>
      <c r="AB15" s="140">
        <v>0.52404428219945809</v>
      </c>
      <c r="AC15" s="140">
        <v>29.401401807239036</v>
      </c>
      <c r="AD15" s="140">
        <v>19.218274149309558</v>
      </c>
      <c r="AE15" s="140">
        <v>2.1146988225410821</v>
      </c>
      <c r="AF15" s="140">
        <v>10.01100053715551</v>
      </c>
      <c r="AG15" s="140">
        <v>0.2985596551960577</v>
      </c>
      <c r="AH15" s="140">
        <v>0.2344023055605971</v>
      </c>
      <c r="AI15" s="140">
        <v>4.7108972402284284</v>
      </c>
      <c r="AJ15" s="110" t="s">
        <v>89</v>
      </c>
      <c r="AK15" s="139">
        <f t="shared" si="30"/>
        <v>1.3670382335949223</v>
      </c>
      <c r="AL15" s="140">
        <f t="shared" si="28"/>
        <v>17.803529404196674</v>
      </c>
      <c r="AM15" s="140">
        <f t="shared" si="28"/>
        <v>5.3585894833571546</v>
      </c>
      <c r="AN15" s="140">
        <f t="shared" si="28"/>
        <v>0</v>
      </c>
      <c r="AO15" s="140">
        <f t="shared" si="28"/>
        <v>0.27284355225976792</v>
      </c>
      <c r="AP15" s="140">
        <f t="shared" si="28"/>
        <v>112.30922109491182</v>
      </c>
      <c r="AQ15" s="140">
        <f t="shared" si="28"/>
        <v>0.43524511451502212</v>
      </c>
      <c r="AR15" s="140">
        <f t="shared" si="28"/>
        <v>5.2830951493693219E-2</v>
      </c>
      <c r="AS15" s="140">
        <f t="shared" si="28"/>
        <v>20.014744058666494</v>
      </c>
      <c r="AT15" s="140">
        <f t="shared" si="28"/>
        <v>29.332451488244612</v>
      </c>
      <c r="AU15" s="140">
        <f t="shared" si="28"/>
        <v>5.1803085741125017</v>
      </c>
      <c r="AV15" s="140">
        <f t="shared" si="28"/>
        <v>23.888848025447238</v>
      </c>
      <c r="AW15" s="140">
        <f t="shared" si="28"/>
        <v>1.8912554044015644</v>
      </c>
      <c r="AX15" s="140">
        <f t="shared" si="28"/>
        <v>6.1164917157999303</v>
      </c>
      <c r="AY15" s="140">
        <f t="shared" si="28"/>
        <v>14.530751574592379</v>
      </c>
      <c r="AZ15" s="140">
        <f t="shared" si="28"/>
        <v>112.27058504242129</v>
      </c>
      <c r="BA15" s="140">
        <f t="shared" si="28"/>
        <v>1.1381858288962394</v>
      </c>
      <c r="BB15" s="140">
        <f t="shared" si="29"/>
        <v>1.1075325618257966E-2</v>
      </c>
      <c r="BC15" s="140">
        <f t="shared" si="29"/>
        <v>3.6616391647111333</v>
      </c>
      <c r="BD15" s="140">
        <f t="shared" si="29"/>
        <v>0.57657683860576081</v>
      </c>
      <c r="BE15" s="140">
        <f t="shared" si="29"/>
        <v>32.348730594761776</v>
      </c>
      <c r="BF15" s="140">
        <f t="shared" si="29"/>
        <v>21.144800408775797</v>
      </c>
      <c r="BG15" s="140">
        <f t="shared" si="29"/>
        <v>2.3266857460720956</v>
      </c>
      <c r="BH15" s="140">
        <f t="shared" si="29"/>
        <v>11.01454826826401</v>
      </c>
      <c r="BI15" s="140">
        <f t="shared" si="29"/>
        <v>0.32848861818637159</v>
      </c>
      <c r="BJ15" s="140">
        <f t="shared" si="29"/>
        <v>0.25789984719381098</v>
      </c>
      <c r="BK15" s="140">
        <f t="shared" si="29"/>
        <v>5.1831387728674647</v>
      </c>
      <c r="BL15" s="32" t="s">
        <v>233</v>
      </c>
    </row>
    <row r="16" spans="2:65" ht="15.75" thickBot="1" x14ac:dyDescent="0.3">
      <c r="B16" s="51"/>
      <c r="C16" s="55" t="s">
        <v>2</v>
      </c>
      <c r="D16" s="56" t="s">
        <v>17</v>
      </c>
      <c r="E16" s="111" t="s">
        <v>278</v>
      </c>
      <c r="F16" s="103" t="s">
        <v>246</v>
      </c>
      <c r="G16" s="108">
        <v>3.7969543147208116</v>
      </c>
      <c r="H16" s="110" t="s">
        <v>252</v>
      </c>
      <c r="I16" s="139">
        <v>0.73377318726125218</v>
      </c>
      <c r="J16" s="140">
        <v>1.6359504553885411</v>
      </c>
      <c r="K16" s="140">
        <v>0.22783703183777518</v>
      </c>
      <c r="L16" s="140">
        <v>0</v>
      </c>
      <c r="M16" s="140">
        <v>0.34614516823764313</v>
      </c>
      <c r="N16" s="140">
        <v>7.4242424242424248</v>
      </c>
      <c r="O16" s="140">
        <v>0.14259190878623904</v>
      </c>
      <c r="P16" s="140">
        <v>1.5271521911347993E-2</v>
      </c>
      <c r="Q16" s="140">
        <v>0.43953923200547634</v>
      </c>
      <c r="R16" s="140">
        <v>1.5031800765076051</v>
      </c>
      <c r="S16" s="140">
        <v>0.14942471828303736</v>
      </c>
      <c r="T16" s="140">
        <v>1.9587203626612033</v>
      </c>
      <c r="U16" s="140">
        <v>0.13005182497261328</v>
      </c>
      <c r="V16" s="140">
        <v>0.47981412261423056</v>
      </c>
      <c r="W16" s="140">
        <v>0.30462774130381964</v>
      </c>
      <c r="X16" s="140">
        <v>2.6361695576333517</v>
      </c>
      <c r="Y16" s="140">
        <v>0.22159057254646602</v>
      </c>
      <c r="Z16" s="140">
        <v>2.7086661680638675E-2</v>
      </c>
      <c r="AA16" s="140">
        <v>6.3310910908030801E-2</v>
      </c>
      <c r="AB16" s="140">
        <v>0</v>
      </c>
      <c r="AC16" s="140">
        <v>4.1203815867898808</v>
      </c>
      <c r="AD16" s="140">
        <v>1.4026376245688619</v>
      </c>
      <c r="AE16" s="140">
        <v>0.12484094017591939</v>
      </c>
      <c r="AF16" s="140">
        <v>0.62123524480215542</v>
      </c>
      <c r="AG16" s="140">
        <v>6.0930116573907067E-2</v>
      </c>
      <c r="AH16" s="140">
        <v>8.6218976900772321E-2</v>
      </c>
      <c r="AI16" s="140">
        <v>0.25570699352331816</v>
      </c>
      <c r="AJ16" s="110" t="s">
        <v>88</v>
      </c>
      <c r="AK16" s="139">
        <f t="shared" si="30"/>
        <v>2.7861032693980534</v>
      </c>
      <c r="AL16" s="140">
        <f t="shared" si="28"/>
        <v>6.2116291402569974</v>
      </c>
      <c r="AM16" s="140">
        <f t="shared" si="28"/>
        <v>0.86508680108962333</v>
      </c>
      <c r="AN16" s="140">
        <f t="shared" si="28"/>
        <v>0</v>
      </c>
      <c r="AO16" s="140">
        <f t="shared" si="28"/>
        <v>1.3142973900596804</v>
      </c>
      <c r="AP16" s="140">
        <f t="shared" si="28"/>
        <v>28.189509306260572</v>
      </c>
      <c r="AQ16" s="140">
        <f t="shared" si="28"/>
        <v>0.54141496331018668</v>
      </c>
      <c r="AR16" s="140">
        <f t="shared" si="28"/>
        <v>5.7985271013646179E-2</v>
      </c>
      <c r="AS16" s="140">
        <f t="shared" si="28"/>
        <v>1.6689103834522652</v>
      </c>
      <c r="AT16" s="140">
        <f t="shared" si="28"/>
        <v>5.7075060772979107</v>
      </c>
      <c r="AU16" s="140">
        <f t="shared" si="28"/>
        <v>0.56735882881072042</v>
      </c>
      <c r="AV16" s="140">
        <f t="shared" si="28"/>
        <v>7.4371717323379691</v>
      </c>
      <c r="AW16" s="140">
        <f t="shared" si="28"/>
        <v>0.4938008379670798</v>
      </c>
      <c r="AX16" s="140">
        <f t="shared" si="28"/>
        <v>1.8218323031240833</v>
      </c>
      <c r="AY16" s="140">
        <f t="shared" si="28"/>
        <v>1.1566576167271931</v>
      </c>
      <c r="AZ16" s="140">
        <f t="shared" si="28"/>
        <v>10.009415376191608</v>
      </c>
      <c r="BA16" s="140">
        <f t="shared" si="28"/>
        <v>0.84136928053175919</v>
      </c>
      <c r="BB16" s="140">
        <f t="shared" si="29"/>
        <v>0.10284681693968389</v>
      </c>
      <c r="BC16" s="140">
        <f t="shared" si="29"/>
        <v>0.24038863634115246</v>
      </c>
      <c r="BD16" s="140">
        <f t="shared" si="29"/>
        <v>0</v>
      </c>
      <c r="BE16" s="140">
        <f t="shared" si="29"/>
        <v>15.644900644258023</v>
      </c>
      <c r="BF16" s="140">
        <f t="shared" si="29"/>
        <v>5.3257509805964895</v>
      </c>
      <c r="BG16" s="140">
        <f t="shared" si="29"/>
        <v>0.47401534645475984</v>
      </c>
      <c r="BH16" s="140">
        <f t="shared" si="29"/>
        <v>2.3588018432081834</v>
      </c>
      <c r="BI16" s="140">
        <f t="shared" si="29"/>
        <v>0.23134886902173848</v>
      </c>
      <c r="BJ16" s="140">
        <f t="shared" si="29"/>
        <v>0.32736951635420147</v>
      </c>
      <c r="BK16" s="140">
        <f t="shared" si="29"/>
        <v>0.97090777236264947</v>
      </c>
      <c r="BL16" s="32" t="s">
        <v>233</v>
      </c>
      <c r="BM16" s="29" t="s">
        <v>83</v>
      </c>
    </row>
    <row r="17" spans="2:65" ht="15.75" thickBot="1" x14ac:dyDescent="0.3">
      <c r="B17" s="51"/>
      <c r="C17" s="55"/>
      <c r="D17" s="56"/>
      <c r="E17" s="112"/>
      <c r="F17" s="103" t="s">
        <v>29</v>
      </c>
      <c r="G17" s="108">
        <v>1.015228426395939</v>
      </c>
      <c r="H17" s="110" t="s">
        <v>85</v>
      </c>
      <c r="I17" s="139">
        <v>0.44403999509237135</v>
      </c>
      <c r="J17" s="140">
        <v>0.9899890658221252</v>
      </c>
      <c r="K17" s="140">
        <v>0.13787469514484463</v>
      </c>
      <c r="L17" s="140">
        <v>0</v>
      </c>
      <c r="M17" s="140">
        <v>0.20946840450680987</v>
      </c>
      <c r="N17" s="140">
        <v>4.4927514753294462</v>
      </c>
      <c r="O17" s="140">
        <v>8.6288939929758238E-2</v>
      </c>
      <c r="P17" s="140">
        <v>9.2415021866336482E-3</v>
      </c>
      <c r="Q17" s="140">
        <v>0.2659854595547208</v>
      </c>
      <c r="R17" s="140">
        <v>0.90964358657839717</v>
      </c>
      <c r="S17" s="140">
        <v>9.042378806552856E-2</v>
      </c>
      <c r="T17" s="140">
        <v>1.1853120219201236</v>
      </c>
      <c r="U17" s="140">
        <v>7.8700356902019764E-2</v>
      </c>
      <c r="V17" s="140">
        <v>0.29035765322263923</v>
      </c>
      <c r="W17" s="140">
        <v>0.18434429480643844</v>
      </c>
      <c r="X17" s="140">
        <v>1.5952677717800077</v>
      </c>
      <c r="Y17" s="140">
        <v>0.13409467455917817</v>
      </c>
      <c r="Z17" s="140">
        <v>1.6391388140838722E-2</v>
      </c>
      <c r="AA17" s="140">
        <v>3.8312351905121292E-2</v>
      </c>
      <c r="AB17" s="140">
        <v>0</v>
      </c>
      <c r="AC17" s="140">
        <v>2.4934329181552135</v>
      </c>
      <c r="AD17" s="140">
        <v>0.84880071218544229</v>
      </c>
      <c r="AE17" s="140">
        <v>7.5547010200722201E-2</v>
      </c>
      <c r="AF17" s="140">
        <v>0.37593809618849222</v>
      </c>
      <c r="AG17" s="140">
        <v>3.687162345824789E-2</v>
      </c>
      <c r="AH17" s="140">
        <v>5.2175079090560121E-2</v>
      </c>
      <c r="AI17" s="140">
        <v>0.15474009424216401</v>
      </c>
      <c r="AJ17" s="110" t="s">
        <v>90</v>
      </c>
      <c r="AK17" s="139">
        <f t="shared" si="30"/>
        <v>0.45080202547448867</v>
      </c>
      <c r="AL17" s="140">
        <f t="shared" si="28"/>
        <v>1.0050650414437818</v>
      </c>
      <c r="AM17" s="140">
        <f t="shared" si="28"/>
        <v>0.13997430979172043</v>
      </c>
      <c r="AN17" s="140">
        <f t="shared" si="28"/>
        <v>0</v>
      </c>
      <c r="AO17" s="140">
        <f t="shared" si="28"/>
        <v>0.21265827868711659</v>
      </c>
      <c r="AP17" s="140">
        <f t="shared" si="28"/>
        <v>4.5611690104867471</v>
      </c>
      <c r="AQ17" s="140">
        <f t="shared" si="28"/>
        <v>8.7602984700262163E-2</v>
      </c>
      <c r="AR17" s="140">
        <f t="shared" si="28"/>
        <v>9.3822357224707074E-3</v>
      </c>
      <c r="AS17" s="140">
        <f t="shared" si="28"/>
        <v>0.27003599954793989</v>
      </c>
      <c r="AT17" s="140">
        <f t="shared" si="28"/>
        <v>0.92349602698314426</v>
      </c>
      <c r="AU17" s="140">
        <f t="shared" si="28"/>
        <v>9.1800800066526453E-2</v>
      </c>
      <c r="AV17" s="140">
        <f t="shared" si="28"/>
        <v>1.2033624588021559</v>
      </c>
      <c r="AW17" s="140">
        <f t="shared" si="28"/>
        <v>7.9898839494436297E-2</v>
      </c>
      <c r="AX17" s="140">
        <f t="shared" si="28"/>
        <v>0.2947793433732378</v>
      </c>
      <c r="AY17" s="140">
        <f t="shared" si="28"/>
        <v>0.18715156833140956</v>
      </c>
      <c r="AZ17" s="140">
        <f t="shared" si="28"/>
        <v>1.6195611896243731</v>
      </c>
      <c r="BA17" s="140">
        <f t="shared" si="28"/>
        <v>0.13613672544079</v>
      </c>
      <c r="BB17" s="140">
        <f t="shared" si="29"/>
        <v>1.6641003188668752E-2</v>
      </c>
      <c r="BC17" s="140">
        <f t="shared" si="29"/>
        <v>3.8895788736163749E-2</v>
      </c>
      <c r="BD17" s="140">
        <f t="shared" si="29"/>
        <v>0</v>
      </c>
      <c r="BE17" s="140">
        <f t="shared" si="29"/>
        <v>2.5314039778225514</v>
      </c>
      <c r="BF17" s="140">
        <f t="shared" si="29"/>
        <v>0.86172661135577888</v>
      </c>
      <c r="BG17" s="140">
        <f t="shared" si="29"/>
        <v>7.6697472284997154E-2</v>
      </c>
      <c r="BH17" s="140">
        <f t="shared" si="29"/>
        <v>0.38166304181572813</v>
      </c>
      <c r="BI17" s="140">
        <f t="shared" si="29"/>
        <v>3.7433120262180597E-2</v>
      </c>
      <c r="BJ17" s="140">
        <f t="shared" si="29"/>
        <v>5.2969623442193012E-2</v>
      </c>
      <c r="BK17" s="140">
        <f t="shared" si="29"/>
        <v>0.15709654237783147</v>
      </c>
      <c r="BL17" s="32" t="s">
        <v>233</v>
      </c>
    </row>
    <row r="18" spans="2:65" ht="15.75" thickBot="1" x14ac:dyDescent="0.3">
      <c r="B18" s="51"/>
      <c r="C18" s="55"/>
      <c r="D18" s="56"/>
      <c r="E18" s="113"/>
      <c r="F18" s="103" t="s">
        <v>28</v>
      </c>
      <c r="G18" s="108">
        <v>1.1002444987775062</v>
      </c>
      <c r="H18" s="110" t="s">
        <v>85</v>
      </c>
      <c r="I18" s="139">
        <v>0.44403999509237135</v>
      </c>
      <c r="J18" s="140">
        <v>0.9899890658221252</v>
      </c>
      <c r="K18" s="140">
        <v>0.13787469514484463</v>
      </c>
      <c r="L18" s="140">
        <v>0</v>
      </c>
      <c r="M18" s="140">
        <v>0.20946840450680987</v>
      </c>
      <c r="N18" s="140">
        <v>4.4927514753294462</v>
      </c>
      <c r="O18" s="140">
        <v>8.6288939929758238E-2</v>
      </c>
      <c r="P18" s="140">
        <v>9.2415021866336482E-3</v>
      </c>
      <c r="Q18" s="140">
        <v>0.2659854595547208</v>
      </c>
      <c r="R18" s="140">
        <v>0.90964358657839717</v>
      </c>
      <c r="S18" s="140">
        <v>9.042378806552856E-2</v>
      </c>
      <c r="T18" s="140">
        <v>1.1853120219201236</v>
      </c>
      <c r="U18" s="140">
        <v>7.8700356902019764E-2</v>
      </c>
      <c r="V18" s="140">
        <v>0.29035765322263923</v>
      </c>
      <c r="W18" s="140">
        <v>0.18434429480643844</v>
      </c>
      <c r="X18" s="140">
        <v>1.5952677717800077</v>
      </c>
      <c r="Y18" s="140">
        <v>0.13409467455917817</v>
      </c>
      <c r="Z18" s="140">
        <v>1.6391388140838722E-2</v>
      </c>
      <c r="AA18" s="140">
        <v>3.8312351905121292E-2</v>
      </c>
      <c r="AB18" s="140">
        <v>0</v>
      </c>
      <c r="AC18" s="140">
        <v>2.4934329181552135</v>
      </c>
      <c r="AD18" s="140">
        <v>0.84880071218544229</v>
      </c>
      <c r="AE18" s="140">
        <v>7.5547010200722201E-2</v>
      </c>
      <c r="AF18" s="140">
        <v>0.37593809618849222</v>
      </c>
      <c r="AG18" s="140">
        <v>3.687162345824789E-2</v>
      </c>
      <c r="AH18" s="140">
        <v>5.2175079090560121E-2</v>
      </c>
      <c r="AI18" s="140">
        <v>0.15474009424216401</v>
      </c>
      <c r="AJ18" s="110" t="s">
        <v>90</v>
      </c>
      <c r="AK18" s="139">
        <f t="shared" si="30"/>
        <v>0.48855256183757245</v>
      </c>
      <c r="AL18" s="140">
        <f t="shared" si="28"/>
        <v>1.0892300235206758</v>
      </c>
      <c r="AM18" s="140">
        <f t="shared" si="28"/>
        <v>0.15169587485374103</v>
      </c>
      <c r="AN18" s="140">
        <f t="shared" si="28"/>
        <v>0</v>
      </c>
      <c r="AO18" s="140">
        <f t="shared" si="28"/>
        <v>0.23046645972631893</v>
      </c>
      <c r="AP18" s="140">
        <f t="shared" si="28"/>
        <v>4.9431250951057484</v>
      </c>
      <c r="AQ18" s="140">
        <f t="shared" si="28"/>
        <v>9.4938931463059192E-2</v>
      </c>
      <c r="AR18" s="140">
        <f t="shared" si="28"/>
        <v>1.0167911941283966E-2</v>
      </c>
      <c r="AS18" s="140">
        <f t="shared" si="28"/>
        <v>0.29264903862988845</v>
      </c>
      <c r="AT18" s="140">
        <f t="shared" si="28"/>
        <v>1.0008303519811217</v>
      </c>
      <c r="AU18" s="140">
        <f t="shared" si="28"/>
        <v>9.9488275377720911E-2</v>
      </c>
      <c r="AV18" s="140">
        <f t="shared" si="28"/>
        <v>1.3041330314524588</v>
      </c>
      <c r="AW18" s="140">
        <f t="shared" si="28"/>
        <v>8.6589634733273579E-2</v>
      </c>
      <c r="AX18" s="140">
        <f t="shared" si="28"/>
        <v>0.31946441063615566</v>
      </c>
      <c r="AY18" s="140">
        <f t="shared" si="28"/>
        <v>0.20282379624180269</v>
      </c>
      <c r="AZ18" s="140">
        <f t="shared" si="28"/>
        <v>1.7551845899780036</v>
      </c>
      <c r="BA18" s="140">
        <f t="shared" si="28"/>
        <v>0.14753692799909579</v>
      </c>
      <c r="BB18" s="140">
        <f t="shared" si="29"/>
        <v>1.803453462928466E-2</v>
      </c>
      <c r="BC18" s="140">
        <f t="shared" si="29"/>
        <v>4.215295441883761E-2</v>
      </c>
      <c r="BD18" s="140">
        <f t="shared" si="29"/>
        <v>0</v>
      </c>
      <c r="BE18" s="140">
        <f t="shared" si="29"/>
        <v>2.7433858512710176</v>
      </c>
      <c r="BF18" s="140">
        <f t="shared" si="29"/>
        <v>0.93388831414046225</v>
      </c>
      <c r="BG18" s="140">
        <f t="shared" si="29"/>
        <v>8.3120182372432738E-2</v>
      </c>
      <c r="BH18" s="140">
        <f t="shared" si="29"/>
        <v>0.41362382221227756</v>
      </c>
      <c r="BI18" s="140">
        <f t="shared" si="29"/>
        <v>4.0567800870932889E-2</v>
      </c>
      <c r="BJ18" s="140">
        <f t="shared" si="29"/>
        <v>5.7405343742670062E-2</v>
      </c>
      <c r="BK18" s="140">
        <f t="shared" si="29"/>
        <v>0.1702519374302538</v>
      </c>
      <c r="BL18" s="32" t="s">
        <v>233</v>
      </c>
    </row>
    <row r="19" spans="2:65" ht="15.75" thickBot="1" x14ac:dyDescent="0.3">
      <c r="B19" s="51"/>
      <c r="C19" s="55" t="s">
        <v>2</v>
      </c>
      <c r="D19" s="61" t="s">
        <v>14</v>
      </c>
      <c r="E19" s="105" t="s">
        <v>32</v>
      </c>
      <c r="F19" s="103" t="s">
        <v>246</v>
      </c>
      <c r="G19" s="108">
        <v>3.7969543147208116</v>
      </c>
      <c r="H19" s="110" t="s">
        <v>252</v>
      </c>
      <c r="I19" s="139">
        <v>0.39623893384102798</v>
      </c>
      <c r="J19" s="140">
        <v>4.1951451689671571E-2</v>
      </c>
      <c r="K19" s="140">
        <v>5.9714421703950492E-2</v>
      </c>
      <c r="L19" s="140">
        <v>0</v>
      </c>
      <c r="M19" s="140">
        <v>0.23532862031395563</v>
      </c>
      <c r="N19" s="140">
        <v>1.9372616144693002</v>
      </c>
      <c r="O19" s="140">
        <v>4.7977153736316031E-2</v>
      </c>
      <c r="P19" s="140">
        <v>0</v>
      </c>
      <c r="Q19" s="140">
        <v>0</v>
      </c>
      <c r="R19" s="140">
        <v>6.0114231318419802E-2</v>
      </c>
      <c r="S19" s="140">
        <v>0</v>
      </c>
      <c r="T19" s="140">
        <v>0.61066158971918127</v>
      </c>
      <c r="U19" s="140">
        <v>2.8762494050452163E-2</v>
      </c>
      <c r="V19" s="140">
        <v>0.22734507377439309</v>
      </c>
      <c r="W19" s="140">
        <v>0</v>
      </c>
      <c r="X19" s="140">
        <v>1.1048711840226455</v>
      </c>
      <c r="Y19" s="140">
        <v>0</v>
      </c>
      <c r="Z19" s="140">
        <v>0</v>
      </c>
      <c r="AA19" s="140">
        <v>8.4959543074726307E-2</v>
      </c>
      <c r="AB19" s="140">
        <v>0</v>
      </c>
      <c r="AC19" s="140">
        <v>0.6201518324607328</v>
      </c>
      <c r="AD19" s="140">
        <v>0.22198286530223704</v>
      </c>
      <c r="AE19" s="140">
        <v>1.5345073774393146E-2</v>
      </c>
      <c r="AF19" s="140">
        <v>0.16757163255592575</v>
      </c>
      <c r="AG19" s="140">
        <v>2.0561637315564011E-3</v>
      </c>
      <c r="AH19" s="140">
        <v>0</v>
      </c>
      <c r="AI19" s="140">
        <v>0.21625797239409797</v>
      </c>
      <c r="AJ19" s="110" t="s">
        <v>88</v>
      </c>
      <c r="AK19" s="139">
        <f t="shared" si="30"/>
        <v>1.5045011295080655</v>
      </c>
      <c r="AL19" s="140">
        <f t="shared" si="28"/>
        <v>0.15928774550190014</v>
      </c>
      <c r="AM19" s="140">
        <f t="shared" si="28"/>
        <v>0.22673293113987289</v>
      </c>
      <c r="AN19" s="140">
        <f t="shared" si="28"/>
        <v>0</v>
      </c>
      <c r="AO19" s="140">
        <f t="shared" si="28"/>
        <v>0.89353202027836942</v>
      </c>
      <c r="AP19" s="140">
        <f t="shared" si="28"/>
        <v>7.3556938458022145</v>
      </c>
      <c r="AQ19" s="140">
        <f t="shared" si="28"/>
        <v>0.18216706088712886</v>
      </c>
      <c r="AR19" s="140">
        <f t="shared" si="28"/>
        <v>0</v>
      </c>
      <c r="AS19" s="140">
        <f t="shared" si="28"/>
        <v>0</v>
      </c>
      <c r="AT19" s="140">
        <f t="shared" si="28"/>
        <v>0.22825098998059901</v>
      </c>
      <c r="AU19" s="140">
        <f t="shared" si="28"/>
        <v>0</v>
      </c>
      <c r="AV19" s="140">
        <f t="shared" si="28"/>
        <v>2.3186541579185151</v>
      </c>
      <c r="AW19" s="140">
        <f t="shared" si="28"/>
        <v>0.10920987588699602</v>
      </c>
      <c r="AX19" s="140">
        <f t="shared" si="28"/>
        <v>0.86321885879820304</v>
      </c>
      <c r="AY19" s="140">
        <f t="shared" si="28"/>
        <v>0</v>
      </c>
      <c r="AZ19" s="140">
        <f t="shared" si="28"/>
        <v>4.1951454093854759</v>
      </c>
      <c r="BA19" s="140">
        <f t="shared" si="28"/>
        <v>0</v>
      </c>
      <c r="BB19" s="140">
        <f t="shared" si="29"/>
        <v>0</v>
      </c>
      <c r="BC19" s="140">
        <f t="shared" si="29"/>
        <v>0.32258750365429067</v>
      </c>
      <c r="BD19" s="140">
        <f t="shared" si="29"/>
        <v>0</v>
      </c>
      <c r="BE19" s="140">
        <f t="shared" si="29"/>
        <v>2.3546881760437972</v>
      </c>
      <c r="BF19" s="140">
        <f t="shared" si="29"/>
        <v>0.84285879820341769</v>
      </c>
      <c r="BG19" s="140">
        <f t="shared" si="29"/>
        <v>5.8264544077391227E-2</v>
      </c>
      <c r="BH19" s="140">
        <f t="shared" si="29"/>
        <v>0.63626183325803265</v>
      </c>
      <c r="BI19" s="140">
        <f t="shared" si="29"/>
        <v>7.8071597523055218E-3</v>
      </c>
      <c r="BJ19" s="140">
        <f t="shared" si="29"/>
        <v>0</v>
      </c>
      <c r="BK19" s="140">
        <f t="shared" si="29"/>
        <v>0.82112164137454446</v>
      </c>
      <c r="BL19" s="32" t="s">
        <v>233</v>
      </c>
      <c r="BM19" s="29" t="s">
        <v>83</v>
      </c>
    </row>
    <row r="20" spans="2:65" ht="15.75" thickBot="1" x14ac:dyDescent="0.3">
      <c r="B20" s="51"/>
      <c r="C20" s="55"/>
      <c r="D20" s="56"/>
      <c r="E20" s="107"/>
      <c r="F20" s="103" t="s">
        <v>29</v>
      </c>
      <c r="G20" s="108">
        <v>1.015228426395939</v>
      </c>
      <c r="H20" s="110" t="s">
        <v>85</v>
      </c>
      <c r="I20" s="139">
        <v>0.34762994764397892</v>
      </c>
      <c r="J20" s="140">
        <v>3.3931602094240829E-2</v>
      </c>
      <c r="K20" s="140">
        <v>6.6684816753926679E-2</v>
      </c>
      <c r="L20" s="140">
        <v>0</v>
      </c>
      <c r="M20" s="140">
        <v>0.16052113525718964</v>
      </c>
      <c r="N20" s="140">
        <v>1.0179184801966488</v>
      </c>
      <c r="O20" s="140">
        <v>3.9004397905759158E-2</v>
      </c>
      <c r="P20" s="140">
        <v>0</v>
      </c>
      <c r="Q20" s="140">
        <v>0</v>
      </c>
      <c r="R20" s="140">
        <v>0.12053403141361255</v>
      </c>
      <c r="S20" s="140">
        <v>0</v>
      </c>
      <c r="T20" s="140">
        <v>0.51724046073298424</v>
      </c>
      <c r="U20" s="140">
        <v>2.4181821989528788E-2</v>
      </c>
      <c r="V20" s="140">
        <v>0.25450265968586383</v>
      </c>
      <c r="W20" s="140">
        <v>0</v>
      </c>
      <c r="X20" s="140">
        <v>1.0122974781262055</v>
      </c>
      <c r="Y20" s="140">
        <v>0</v>
      </c>
      <c r="Z20" s="140">
        <v>0</v>
      </c>
      <c r="AA20" s="140">
        <v>9.1036649214659662E-2</v>
      </c>
      <c r="AB20" s="140">
        <v>0</v>
      </c>
      <c r="AC20" s="140">
        <v>0.49300737172774861</v>
      </c>
      <c r="AD20" s="140">
        <v>0.1753584498376963</v>
      </c>
      <c r="AE20" s="140">
        <v>1.3457591623036646E-2</v>
      </c>
      <c r="AF20" s="140">
        <v>0.17390129842931937</v>
      </c>
      <c r="AG20" s="140">
        <v>3.6565445026178004E-4</v>
      </c>
      <c r="AH20" s="140">
        <v>0</v>
      </c>
      <c r="AI20" s="140">
        <v>0.14774437696335077</v>
      </c>
      <c r="AJ20" s="110" t="s">
        <v>90</v>
      </c>
      <c r="AK20" s="139">
        <f t="shared" si="30"/>
        <v>0.35292380471469936</v>
      </c>
      <c r="AL20" s="140">
        <f t="shared" si="28"/>
        <v>3.4448326999229263E-2</v>
      </c>
      <c r="AM20" s="140">
        <f t="shared" si="28"/>
        <v>6.7700321577590539E-2</v>
      </c>
      <c r="AN20" s="140">
        <f t="shared" si="28"/>
        <v>0</v>
      </c>
      <c r="AO20" s="140">
        <f t="shared" si="28"/>
        <v>0.16296561955044633</v>
      </c>
      <c r="AP20" s="140">
        <f t="shared" si="28"/>
        <v>1.0334197768493896</v>
      </c>
      <c r="AQ20" s="140">
        <f t="shared" si="28"/>
        <v>3.9598373508384931E-2</v>
      </c>
      <c r="AR20" s="140">
        <f t="shared" si="28"/>
        <v>0</v>
      </c>
      <c r="AS20" s="140">
        <f t="shared" si="28"/>
        <v>0</v>
      </c>
      <c r="AT20" s="140">
        <f t="shared" si="28"/>
        <v>0.12236957503920055</v>
      </c>
      <c r="AU20" s="140">
        <f t="shared" si="28"/>
        <v>0</v>
      </c>
      <c r="AV20" s="140">
        <f t="shared" si="28"/>
        <v>0.52511721901825803</v>
      </c>
      <c r="AW20" s="140">
        <f t="shared" si="28"/>
        <v>2.4550073085816027E-2</v>
      </c>
      <c r="AX20" s="140">
        <f t="shared" si="28"/>
        <v>0.25837833470646071</v>
      </c>
      <c r="AY20" s="140">
        <f t="shared" si="28"/>
        <v>0</v>
      </c>
      <c r="AZ20" s="140">
        <f t="shared" si="28"/>
        <v>1.0277131757626452</v>
      </c>
      <c r="BA20" s="140">
        <f t="shared" si="28"/>
        <v>0</v>
      </c>
      <c r="BB20" s="140">
        <f t="shared" si="29"/>
        <v>0</v>
      </c>
      <c r="BC20" s="140">
        <f t="shared" si="29"/>
        <v>9.2422994126558022E-2</v>
      </c>
      <c r="BD20" s="140">
        <f t="shared" si="29"/>
        <v>0</v>
      </c>
      <c r="BE20" s="140">
        <f t="shared" si="29"/>
        <v>0.50051509820076001</v>
      </c>
      <c r="BF20" s="140">
        <f t="shared" si="29"/>
        <v>0.17802888308395562</v>
      </c>
      <c r="BG20" s="140">
        <f t="shared" si="29"/>
        <v>1.3662529566534666E-2</v>
      </c>
      <c r="BH20" s="140">
        <f t="shared" si="29"/>
        <v>0.17654954155260849</v>
      </c>
      <c r="BI20" s="140">
        <f t="shared" si="29"/>
        <v>3.7122279214393908E-4</v>
      </c>
      <c r="BJ20" s="140">
        <f t="shared" si="29"/>
        <v>0</v>
      </c>
      <c r="BK20" s="140">
        <f t="shared" si="29"/>
        <v>0.14999429133335102</v>
      </c>
      <c r="BL20" s="32" t="s">
        <v>233</v>
      </c>
    </row>
    <row r="21" spans="2:65" ht="15.75" thickBot="1" x14ac:dyDescent="0.3">
      <c r="B21" s="51"/>
      <c r="C21" s="55"/>
      <c r="D21" s="56"/>
      <c r="E21" s="106"/>
      <c r="F21" s="103" t="s">
        <v>28</v>
      </c>
      <c r="G21" s="108">
        <v>1.1002444987775062</v>
      </c>
      <c r="H21" s="110" t="s">
        <v>85</v>
      </c>
      <c r="I21" s="139">
        <v>0.34762994764397892</v>
      </c>
      <c r="J21" s="140">
        <v>3.3931602094240829E-2</v>
      </c>
      <c r="K21" s="140">
        <v>6.6684816753926679E-2</v>
      </c>
      <c r="L21" s="140">
        <v>0</v>
      </c>
      <c r="M21" s="140">
        <v>0.16052113525718964</v>
      </c>
      <c r="N21" s="140">
        <v>1.0179184801966488</v>
      </c>
      <c r="O21" s="140">
        <v>3.9004397905759158E-2</v>
      </c>
      <c r="P21" s="140">
        <v>0</v>
      </c>
      <c r="Q21" s="140">
        <v>0</v>
      </c>
      <c r="R21" s="140">
        <v>0.12053403141361255</v>
      </c>
      <c r="S21" s="140">
        <v>0</v>
      </c>
      <c r="T21" s="140">
        <v>0.51724046073298424</v>
      </c>
      <c r="U21" s="140">
        <v>2.4181821989528788E-2</v>
      </c>
      <c r="V21" s="140">
        <v>0.25450265968586383</v>
      </c>
      <c r="W21" s="140">
        <v>0</v>
      </c>
      <c r="X21" s="140">
        <v>1.0122974781262055</v>
      </c>
      <c r="Y21" s="140">
        <v>0</v>
      </c>
      <c r="Z21" s="140">
        <v>0</v>
      </c>
      <c r="AA21" s="140">
        <v>9.1036649214659662E-2</v>
      </c>
      <c r="AB21" s="140">
        <v>0</v>
      </c>
      <c r="AC21" s="140">
        <v>0.49300737172774861</v>
      </c>
      <c r="AD21" s="140">
        <v>0.1753584498376963</v>
      </c>
      <c r="AE21" s="140">
        <v>1.3457591623036646E-2</v>
      </c>
      <c r="AF21" s="140">
        <v>0.17390129842931937</v>
      </c>
      <c r="AG21" s="140">
        <v>3.6565445026178004E-4</v>
      </c>
      <c r="AH21" s="140">
        <v>0</v>
      </c>
      <c r="AI21" s="140">
        <v>0.14774437696335077</v>
      </c>
      <c r="AJ21" s="110" t="s">
        <v>90</v>
      </c>
      <c r="AK21" s="139">
        <f t="shared" si="30"/>
        <v>0.38247793750560033</v>
      </c>
      <c r="AL21" s="140">
        <f t="shared" si="28"/>
        <v>3.7333058538895778E-2</v>
      </c>
      <c r="AM21" s="140">
        <f t="shared" si="28"/>
        <v>7.3369602785493912E-2</v>
      </c>
      <c r="AN21" s="140">
        <f t="shared" si="28"/>
        <v>0</v>
      </c>
      <c r="AO21" s="140">
        <f t="shared" si="28"/>
        <v>0.17661249600424289</v>
      </c>
      <c r="AP21" s="140">
        <f t="shared" si="28"/>
        <v>1.1199592080403227</v>
      </c>
      <c r="AQ21" s="140">
        <f t="shared" si="28"/>
        <v>4.2914374223940399E-2</v>
      </c>
      <c r="AR21" s="140">
        <f t="shared" si="28"/>
        <v>0</v>
      </c>
      <c r="AS21" s="140">
        <f t="shared" si="28"/>
        <v>0</v>
      </c>
      <c r="AT21" s="140">
        <f t="shared" si="28"/>
        <v>0.13261690497830234</v>
      </c>
      <c r="AU21" s="140">
        <f t="shared" si="28"/>
        <v>0</v>
      </c>
      <c r="AV21" s="140">
        <f t="shared" si="28"/>
        <v>0.56909097146660859</v>
      </c>
      <c r="AW21" s="140">
        <f t="shared" si="28"/>
        <v>2.6605916614395979E-2</v>
      </c>
      <c r="AX21" s="140">
        <f t="shared" si="28"/>
        <v>0.28001515124361548</v>
      </c>
      <c r="AY21" s="140">
        <f t="shared" si="28"/>
        <v>0</v>
      </c>
      <c r="AZ21" s="140">
        <f t="shared" si="28"/>
        <v>1.1137747314347006</v>
      </c>
      <c r="BA21" s="140">
        <f t="shared" ref="BA21:BK35" si="31">$G21*Y21</f>
        <v>0</v>
      </c>
      <c r="BB21" s="140">
        <f t="shared" si="29"/>
        <v>0</v>
      </c>
      <c r="BC21" s="140">
        <f t="shared" si="29"/>
        <v>0.10016257248556687</v>
      </c>
      <c r="BD21" s="140">
        <f t="shared" si="29"/>
        <v>0</v>
      </c>
      <c r="BE21" s="140">
        <f t="shared" si="29"/>
        <v>0.54242864860021245</v>
      </c>
      <c r="BF21" s="140">
        <f t="shared" si="29"/>
        <v>0.19293716974807662</v>
      </c>
      <c r="BG21" s="140">
        <f t="shared" si="29"/>
        <v>1.4806641150040321E-2</v>
      </c>
      <c r="BH21" s="140">
        <f t="shared" si="29"/>
        <v>0.19133394692712402</v>
      </c>
      <c r="BI21" s="140">
        <f t="shared" si="29"/>
        <v>4.0230929735403674E-4</v>
      </c>
      <c r="BJ21" s="140">
        <f t="shared" si="29"/>
        <v>0</v>
      </c>
      <c r="BK21" s="140">
        <f t="shared" si="29"/>
        <v>0.16255493797923681</v>
      </c>
      <c r="BL21" s="32" t="s">
        <v>233</v>
      </c>
    </row>
    <row r="22" spans="2:65" ht="30.75" customHeight="1" thickBot="1" x14ac:dyDescent="0.3">
      <c r="B22" s="51"/>
      <c r="C22" s="55" t="s">
        <v>2</v>
      </c>
      <c r="D22" s="61" t="s">
        <v>30</v>
      </c>
      <c r="E22" s="105" t="s">
        <v>175</v>
      </c>
      <c r="F22" s="103" t="s">
        <v>247</v>
      </c>
      <c r="G22" s="108">
        <v>5.4344876482613333</v>
      </c>
      <c r="H22" s="110" t="s">
        <v>252</v>
      </c>
      <c r="I22" s="139">
        <v>0.69635082944347593</v>
      </c>
      <c r="J22" s="140">
        <v>1.7589234842036241</v>
      </c>
      <c r="K22" s="140">
        <v>0.3209324780634828</v>
      </c>
      <c r="L22" s="140">
        <v>2.5135331477508616E-2</v>
      </c>
      <c r="M22" s="140">
        <v>0.70419915727225668</v>
      </c>
      <c r="N22" s="140">
        <v>5.9104921970750812</v>
      </c>
      <c r="O22" s="140">
        <v>0.20470732614950576</v>
      </c>
      <c r="P22" s="140">
        <v>1.2016701127510193E-2</v>
      </c>
      <c r="Q22" s="140">
        <v>0.30662202350962364</v>
      </c>
      <c r="R22" s="140">
        <v>2.330924355559858</v>
      </c>
      <c r="S22" s="140">
        <v>0.11172652854773599</v>
      </c>
      <c r="T22" s="140">
        <v>2.1820785627185222</v>
      </c>
      <c r="U22" s="140">
        <v>0.13653522796322307</v>
      </c>
      <c r="V22" s="140">
        <v>0.69725665486339838</v>
      </c>
      <c r="W22" s="140">
        <v>0.18999533455644915</v>
      </c>
      <c r="X22" s="140">
        <v>2.3164851828667894</v>
      </c>
      <c r="Y22" s="140">
        <v>9.5044801462221648E-2</v>
      </c>
      <c r="Z22" s="140">
        <v>9.4126668730488916E-2</v>
      </c>
      <c r="AA22" s="140">
        <v>2.1718318026205052E-2</v>
      </c>
      <c r="AB22" s="140">
        <v>3.6414120766631509E-4</v>
      </c>
      <c r="AC22" s="140">
        <v>1.7720092344324947</v>
      </c>
      <c r="AD22" s="140">
        <v>1.4163203973521283</v>
      </c>
      <c r="AE22" s="140">
        <v>0.44052883037996299</v>
      </c>
      <c r="AF22" s="140">
        <v>1.014606086054894</v>
      </c>
      <c r="AG22" s="140">
        <v>0.18653188615142183</v>
      </c>
      <c r="AH22" s="140">
        <v>0.15644446770799511</v>
      </c>
      <c r="AI22" s="140">
        <v>0.43601755018106719</v>
      </c>
      <c r="AJ22" s="110" t="s">
        <v>78</v>
      </c>
      <c r="AK22" s="139">
        <f t="shared" si="30"/>
        <v>3.7843099814671044</v>
      </c>
      <c r="AL22" s="140">
        <f t="shared" si="30"/>
        <v>9.5588479491413842</v>
      </c>
      <c r="AM22" s="140">
        <f t="shared" si="30"/>
        <v>1.7441035879618987</v>
      </c>
      <c r="AN22" s="140">
        <f t="shared" si="30"/>
        <v>0.13659764844947486</v>
      </c>
      <c r="AO22" s="140">
        <f t="shared" si="30"/>
        <v>3.826961622112119</v>
      </c>
      <c r="AP22" s="140">
        <f t="shared" si="30"/>
        <v>32.120496840149521</v>
      </c>
      <c r="AQ22" s="140">
        <f t="shared" si="30"/>
        <v>1.1124794354680934</v>
      </c>
      <c r="AR22" s="140">
        <f t="shared" si="30"/>
        <v>6.5304613850302187E-2</v>
      </c>
      <c r="AS22" s="140">
        <f t="shared" si="30"/>
        <v>1.6663335994479458</v>
      </c>
      <c r="AT22" s="140">
        <f t="shared" si="30"/>
        <v>12.667379619321556</v>
      </c>
      <c r="AU22" s="140">
        <f t="shared" si="30"/>
        <v>0.60717643937578847</v>
      </c>
      <c r="AV22" s="140">
        <f t="shared" si="30"/>
        <v>11.858478996629652</v>
      </c>
      <c r="AW22" s="140">
        <f t="shared" si="30"/>
        <v>0.74199900991868117</v>
      </c>
      <c r="AX22" s="140">
        <f t="shared" si="30"/>
        <v>3.7892326785231543</v>
      </c>
      <c r="AY22" s="140">
        <f t="shared" si="30"/>
        <v>1.0325272988743026</v>
      </c>
      <c r="AZ22" s="140">
        <f t="shared" si="30"/>
        <v>12.588910113669963</v>
      </c>
      <c r="BA22" s="140">
        <f t="shared" si="31"/>
        <v>0.51651979957789429</v>
      </c>
      <c r="BB22" s="140">
        <f t="shared" si="31"/>
        <v>0.51153021858782832</v>
      </c>
      <c r="BC22" s="140">
        <f t="shared" si="31"/>
        <v>0.11802793105442282</v>
      </c>
      <c r="BD22" s="140">
        <f t="shared" si="31"/>
        <v>1.9789208952855544E-3</v>
      </c>
      <c r="BE22" s="140">
        <f t="shared" si="31"/>
        <v>9.6299622971284133</v>
      </c>
      <c r="BF22" s="140">
        <f t="shared" si="31"/>
        <v>7.6969757053907255</v>
      </c>
      <c r="BG22" s="140">
        <f t="shared" si="31"/>
        <v>2.3940484874029209</v>
      </c>
      <c r="BH22" s="140">
        <f t="shared" si="31"/>
        <v>5.5138642425160969</v>
      </c>
      <c r="BI22" s="140">
        <f t="shared" si="31"/>
        <v>1.0137052312967911</v>
      </c>
      <c r="BJ22" s="140">
        <f t="shared" si="31"/>
        <v>0.85019552739791848</v>
      </c>
      <c r="BK22" s="140">
        <f t="shared" si="31"/>
        <v>2.3695319908841759</v>
      </c>
      <c r="BL22" s="32" t="s">
        <v>233</v>
      </c>
    </row>
    <row r="23" spans="2:65" ht="15.75" thickBot="1" x14ac:dyDescent="0.3">
      <c r="B23" s="51"/>
      <c r="C23" s="55"/>
      <c r="D23" s="56"/>
      <c r="E23" s="106"/>
      <c r="F23" s="103" t="s">
        <v>33</v>
      </c>
      <c r="G23" s="108">
        <v>5.270694891671595</v>
      </c>
      <c r="H23" s="110" t="s">
        <v>85</v>
      </c>
      <c r="I23" s="139">
        <v>6.1000332659248491</v>
      </c>
      <c r="J23" s="140">
        <v>15.408169721623747</v>
      </c>
      <c r="K23" s="140">
        <v>2.8113685078361095</v>
      </c>
      <c r="L23" s="140">
        <v>0.22018550374297546</v>
      </c>
      <c r="M23" s="140">
        <v>6.1687846177049686</v>
      </c>
      <c r="N23" s="140">
        <v>51.775911646377708</v>
      </c>
      <c r="O23" s="140">
        <v>1.7932361770696705</v>
      </c>
      <c r="P23" s="140">
        <v>0.10526630187698929</v>
      </c>
      <c r="Q23" s="140">
        <v>2.6860089259443032</v>
      </c>
      <c r="R23" s="140">
        <v>20.418897354704356</v>
      </c>
      <c r="S23" s="140">
        <v>0.97872439007816725</v>
      </c>
      <c r="T23" s="140">
        <v>19.115008209414256</v>
      </c>
      <c r="U23" s="140">
        <v>1.1960485969578341</v>
      </c>
      <c r="V23" s="140">
        <v>6.1079682966033699</v>
      </c>
      <c r="W23" s="140">
        <v>1.6643591307144945</v>
      </c>
      <c r="X23" s="140">
        <v>20.292410201913075</v>
      </c>
      <c r="Y23" s="140">
        <v>0.83259246080906169</v>
      </c>
      <c r="Z23" s="140">
        <v>0.824549618079083</v>
      </c>
      <c r="AA23" s="140">
        <v>0.19025246590955627</v>
      </c>
      <c r="AB23" s="140">
        <v>3.1898769791569204E-3</v>
      </c>
      <c r="AC23" s="140">
        <v>15.522800893628654</v>
      </c>
      <c r="AD23" s="140">
        <v>12.406966680804643</v>
      </c>
      <c r="AE23" s="140">
        <v>3.8590325541284756</v>
      </c>
      <c r="AF23" s="140">
        <v>8.8879493138408705</v>
      </c>
      <c r="AG23" s="140">
        <v>1.6340193226864552</v>
      </c>
      <c r="AH23" s="140">
        <v>1.3704535371220372</v>
      </c>
      <c r="AI23" s="140">
        <v>3.8195137395861485</v>
      </c>
      <c r="AJ23" s="110" t="s">
        <v>77</v>
      </c>
      <c r="AK23" s="139">
        <f t="shared" si="30"/>
        <v>32.151414173736896</v>
      </c>
      <c r="AL23" s="140">
        <f t="shared" si="30"/>
        <v>81.211761441771216</v>
      </c>
      <c r="AM23" s="140">
        <f t="shared" si="30"/>
        <v>14.817865632858176</v>
      </c>
      <c r="AN23" s="140">
        <f t="shared" si="30"/>
        <v>1.1605306097982377</v>
      </c>
      <c r="AO23" s="140">
        <f t="shared" si="30"/>
        <v>32.513781572359889</v>
      </c>
      <c r="AP23" s="140">
        <f t="shared" si="30"/>
        <v>272.89503302620284</v>
      </c>
      <c r="AQ23" s="140">
        <f t="shared" si="30"/>
        <v>9.4516007580418115</v>
      </c>
      <c r="AR23" s="140">
        <f t="shared" si="30"/>
        <v>0.55482655956820748</v>
      </c>
      <c r="AS23" s="140">
        <f t="shared" si="30"/>
        <v>14.157133524958946</v>
      </c>
      <c r="AT23" s="140">
        <f t="shared" si="30"/>
        <v>107.62177798100689</v>
      </c>
      <c r="AU23" s="140">
        <f t="shared" si="30"/>
        <v>5.1585576431393934</v>
      </c>
      <c r="AV23" s="140">
        <f t="shared" si="30"/>
        <v>100.74937612362032</v>
      </c>
      <c r="AW23" s="140">
        <f t="shared" si="30"/>
        <v>6.3040072301766346</v>
      </c>
      <c r="AX23" s="140">
        <f t="shared" si="30"/>
        <v>32.193237299399435</v>
      </c>
      <c r="AY23" s="140">
        <f t="shared" si="30"/>
        <v>8.7723291681638624</v>
      </c>
      <c r="AZ23" s="140">
        <f t="shared" si="30"/>
        <v>106.95510279092781</v>
      </c>
      <c r="BA23" s="140">
        <f t="shared" si="31"/>
        <v>4.3883408300306037</v>
      </c>
      <c r="BB23" s="140">
        <f t="shared" si="31"/>
        <v>4.3459494599391872</v>
      </c>
      <c r="BC23" s="140">
        <f t="shared" si="31"/>
        <v>1.0027627001974224</v>
      </c>
      <c r="BD23" s="140">
        <f t="shared" si="31"/>
        <v>1.6812868299103199E-2</v>
      </c>
      <c r="BE23" s="140">
        <f t="shared" si="31"/>
        <v>81.815947374483812</v>
      </c>
      <c r="BF23" s="140">
        <f t="shared" si="31"/>
        <v>65.393335905656713</v>
      </c>
      <c r="BG23" s="140">
        <f t="shared" si="31"/>
        <v>20.339783169839343</v>
      </c>
      <c r="BH23" s="140">
        <f t="shared" si="31"/>
        <v>46.845669045897132</v>
      </c>
      <c r="BI23" s="140">
        <f t="shared" si="31"/>
        <v>8.6124172969761794</v>
      </c>
      <c r="BJ23" s="140">
        <f t="shared" si="31"/>
        <v>7.2232424573823897</v>
      </c>
      <c r="BK23" s="140">
        <f t="shared" si="31"/>
        <v>20.131491555906184</v>
      </c>
      <c r="BL23" s="32" t="s">
        <v>233</v>
      </c>
    </row>
    <row r="24" spans="2:65" ht="30.75" thickBot="1" x14ac:dyDescent="0.3">
      <c r="B24" s="51"/>
      <c r="C24" s="55" t="s">
        <v>2</v>
      </c>
      <c r="D24" s="56" t="s">
        <v>17</v>
      </c>
      <c r="E24" s="105" t="s">
        <v>167</v>
      </c>
      <c r="F24" s="114" t="s">
        <v>34</v>
      </c>
      <c r="G24" s="108">
        <v>153.03503994906231</v>
      </c>
      <c r="H24" s="110" t="s">
        <v>253</v>
      </c>
      <c r="I24" s="139">
        <v>0.11187119998912574</v>
      </c>
      <c r="J24" s="139">
        <v>0.16611228880074305</v>
      </c>
      <c r="K24" s="139">
        <v>2.846759390063084E-2</v>
      </c>
      <c r="L24" s="139">
        <v>0</v>
      </c>
      <c r="M24" s="139">
        <v>5.7565905066608282E-2</v>
      </c>
      <c r="N24" s="139">
        <v>0.92678889983246071</v>
      </c>
      <c r="O24" s="139">
        <v>1.8866337189732952E-2</v>
      </c>
      <c r="P24" s="139">
        <v>1.5118806692234513E-3</v>
      </c>
      <c r="Q24" s="139">
        <v>4.351438396854216E-2</v>
      </c>
      <c r="R24" s="139">
        <v>0.15476613647477647</v>
      </c>
      <c r="S24" s="139">
        <v>1.4793047110020698E-2</v>
      </c>
      <c r="T24" s="139">
        <v>0.25436881328565808</v>
      </c>
      <c r="U24" s="139">
        <v>1.5722617583283478E-2</v>
      </c>
      <c r="V24" s="139">
        <v>7.0008760442473741E-2</v>
      </c>
      <c r="W24" s="139">
        <v>3.0158146389078145E-2</v>
      </c>
      <c r="X24" s="139">
        <v>0.37036303342394372</v>
      </c>
      <c r="Y24" s="139">
        <v>2.1937466682100139E-2</v>
      </c>
      <c r="Z24" s="139">
        <v>2.6815795063832291E-3</v>
      </c>
      <c r="AA24" s="139">
        <v>1.4678774944292955E-2</v>
      </c>
      <c r="AB24" s="139">
        <v>0</v>
      </c>
      <c r="AC24" s="139">
        <v>0.4693128085058107</v>
      </c>
      <c r="AD24" s="139">
        <v>0.16083742849723881</v>
      </c>
      <c r="AE24" s="139">
        <v>1.3878415381080939E-2</v>
      </c>
      <c r="AF24" s="139">
        <v>7.8091880858450036E-2</v>
      </c>
      <c r="AG24" s="139">
        <v>6.2356417502408834E-3</v>
      </c>
      <c r="AH24" s="139">
        <v>8.5356787131764585E-3</v>
      </c>
      <c r="AI24" s="139">
        <v>4.6724531625824198E-2</v>
      </c>
      <c r="AJ24" s="110" t="s">
        <v>92</v>
      </c>
      <c r="AK24" s="139">
        <f t="shared" ref="AK24:AZ38" si="32">$G24*I24</f>
        <v>17.120213559485396</v>
      </c>
      <c r="AL24" s="140">
        <f t="shared" si="32"/>
        <v>25.421000752651889</v>
      </c>
      <c r="AM24" s="140">
        <f t="shared" si="32"/>
        <v>4.3565393698367227</v>
      </c>
      <c r="AN24" s="140">
        <f t="shared" si="32"/>
        <v>0</v>
      </c>
      <c r="AO24" s="140">
        <f t="shared" si="32"/>
        <v>8.809600581572326</v>
      </c>
      <c r="AP24" s="140">
        <f t="shared" si="32"/>
        <v>141.83117631020812</v>
      </c>
      <c r="AQ24" s="140">
        <f t="shared" si="32"/>
        <v>2.8872106655232623</v>
      </c>
      <c r="AR24" s="140">
        <f t="shared" si="32"/>
        <v>0.23137071861282593</v>
      </c>
      <c r="AS24" s="140">
        <f t="shared" si="32"/>
        <v>6.6592254889846858</v>
      </c>
      <c r="AT24" s="140">
        <f t="shared" si="32"/>
        <v>23.684641878179445</v>
      </c>
      <c r="AU24" s="140">
        <f t="shared" si="32"/>
        <v>2.2638545554503784</v>
      </c>
      <c r="AV24" s="140">
        <f t="shared" si="32"/>
        <v>38.927341502966257</v>
      </c>
      <c r="AW24" s="140">
        <f t="shared" si="32"/>
        <v>2.4061114099616168</v>
      </c>
      <c r="AX24" s="140">
        <f t="shared" si="32"/>
        <v>10.713793451098303</v>
      </c>
      <c r="AY24" s="140">
        <f t="shared" si="32"/>
        <v>4.6152531374422434</v>
      </c>
      <c r="AZ24" s="140">
        <f t="shared" si="32"/>
        <v>56.678521615689128</v>
      </c>
      <c r="BA24" s="140">
        <f t="shared" si="31"/>
        <v>3.3572010900764182</v>
      </c>
      <c r="BB24" s="140">
        <f t="shared" si="31"/>
        <v>0.41037562688594426</v>
      </c>
      <c r="BC24" s="140">
        <f t="shared" si="31"/>
        <v>2.2463669100031671</v>
      </c>
      <c r="BD24" s="140">
        <f t="shared" si="31"/>
        <v>0</v>
      </c>
      <c r="BE24" s="140">
        <f t="shared" si="31"/>
        <v>71.821304398293364</v>
      </c>
      <c r="BF24" s="140">
        <f t="shared" si="31"/>
        <v>24.613762295379395</v>
      </c>
      <c r="BG24" s="140">
        <f t="shared" si="31"/>
        <v>2.1238838522734023</v>
      </c>
      <c r="BH24" s="140">
        <f t="shared" si="31"/>
        <v>11.950794106870315</v>
      </c>
      <c r="BI24" s="140">
        <f t="shared" si="31"/>
        <v>0.95427168435615439</v>
      </c>
      <c r="BJ24" s="140">
        <f t="shared" si="31"/>
        <v>1.3062579328633201</v>
      </c>
      <c r="BK24" s="140">
        <f t="shared" si="31"/>
        <v>7.1504905639592318</v>
      </c>
      <c r="BL24" s="32" t="s">
        <v>233</v>
      </c>
    </row>
    <row r="25" spans="2:65" ht="15.75" thickBot="1" x14ac:dyDescent="0.3">
      <c r="B25" s="51"/>
      <c r="C25" s="55"/>
      <c r="D25" s="56"/>
      <c r="E25" s="106"/>
      <c r="F25" s="103" t="s">
        <v>35</v>
      </c>
      <c r="G25" s="108">
        <v>28.024887431206164</v>
      </c>
      <c r="H25" s="110" t="s">
        <v>86</v>
      </c>
      <c r="I25" s="139">
        <v>0.23750098282090509</v>
      </c>
      <c r="J25" s="139">
        <v>0.30717620037490978</v>
      </c>
      <c r="K25" s="139">
        <v>6.1367853569631398E-2</v>
      </c>
      <c r="L25" s="139">
        <v>0</v>
      </c>
      <c r="M25" s="139">
        <v>0.11099686192919986</v>
      </c>
      <c r="N25" s="139">
        <v>1.6532009866578286</v>
      </c>
      <c r="O25" s="139">
        <v>3.7588001350655223E-2</v>
      </c>
      <c r="P25" s="139">
        <v>2.7724506559900944E-3</v>
      </c>
      <c r="Q25" s="139">
        <v>7.9795637866416233E-2</v>
      </c>
      <c r="R25" s="139">
        <v>0.30905328539760291</v>
      </c>
      <c r="S25" s="139">
        <v>2.7127136419658568E-2</v>
      </c>
      <c r="T25" s="139">
        <v>0.51076574479593229</v>
      </c>
      <c r="U25" s="139">
        <v>3.0864653667464565E-2</v>
      </c>
      <c r="V25" s="139">
        <v>0.16345809387255092</v>
      </c>
      <c r="W25" s="139">
        <v>5.5303288441931532E-2</v>
      </c>
      <c r="X25" s="139">
        <v>0.78226957497186389</v>
      </c>
      <c r="Y25" s="139">
        <v>4.0228402367753449E-2</v>
      </c>
      <c r="Z25" s="139">
        <v>4.9174164422516164E-3</v>
      </c>
      <c r="AA25" s="139">
        <v>3.8804700335934285E-2</v>
      </c>
      <c r="AB25" s="139">
        <v>0</v>
      </c>
      <c r="AC25" s="139">
        <v>0.89593208696488869</v>
      </c>
      <c r="AD25" s="139">
        <v>0.30724774860694154</v>
      </c>
      <c r="AE25" s="139">
        <v>2.6701380547127652E-2</v>
      </c>
      <c r="AF25" s="139">
        <v>0.16495181838534345</v>
      </c>
      <c r="AG25" s="139">
        <v>1.1171183372552901E-2</v>
      </c>
      <c r="AH25" s="139">
        <v>1.5652523727168036E-2</v>
      </c>
      <c r="AI25" s="139">
        <v>9.0745341361654436E-2</v>
      </c>
      <c r="AJ25" s="110" t="s">
        <v>89</v>
      </c>
      <c r="AK25" s="139">
        <f t="shared" si="32"/>
        <v>6.6559383083566939</v>
      </c>
      <c r="AL25" s="140">
        <f t="shared" si="32"/>
        <v>8.6085784370524756</v>
      </c>
      <c r="AM25" s="140">
        <f t="shared" si="32"/>
        <v>1.7198271881836633</v>
      </c>
      <c r="AN25" s="140">
        <f t="shared" si="32"/>
        <v>0</v>
      </c>
      <c r="AO25" s="140">
        <f t="shared" si="32"/>
        <v>3.1106745607829591</v>
      </c>
      <c r="AP25" s="140">
        <f t="shared" si="32"/>
        <v>46.330771552244606</v>
      </c>
      <c r="AQ25" s="140">
        <f t="shared" si="32"/>
        <v>1.0533995066161379</v>
      </c>
      <c r="AR25" s="140">
        <f t="shared" si="32"/>
        <v>7.7697617542696079E-2</v>
      </c>
      <c r="AS25" s="140">
        <f t="shared" si="32"/>
        <v>2.236263768707607</v>
      </c>
      <c r="AT25" s="140">
        <f t="shared" si="32"/>
        <v>8.6611835335122525</v>
      </c>
      <c r="AU25" s="140">
        <f t="shared" si="32"/>
        <v>0.76023494449190432</v>
      </c>
      <c r="AV25" s="140">
        <f t="shared" si="32"/>
        <v>14.314152501622178</v>
      </c>
      <c r="AW25" s="140">
        <f t="shared" si="32"/>
        <v>0.86497844463385887</v>
      </c>
      <c r="AX25" s="140">
        <f t="shared" si="32"/>
        <v>4.5808946804977699</v>
      </c>
      <c r="AY25" s="140">
        <f t="shared" si="32"/>
        <v>1.549868433160656</v>
      </c>
      <c r="AZ25" s="140">
        <f t="shared" si="32"/>
        <v>21.923016779443977</v>
      </c>
      <c r="BA25" s="140">
        <f t="shared" si="31"/>
        <v>1.1273964478935579</v>
      </c>
      <c r="BB25" s="140">
        <f t="shared" si="31"/>
        <v>0.13781004224646384</v>
      </c>
      <c r="BC25" s="140">
        <f t="shared" si="31"/>
        <v>1.0874973587162464</v>
      </c>
      <c r="BD25" s="140">
        <f t="shared" si="31"/>
        <v>0</v>
      </c>
      <c r="BE25" s="140">
        <f t="shared" si="31"/>
        <v>25.108395883196618</v>
      </c>
      <c r="BF25" s="140">
        <f t="shared" si="31"/>
        <v>8.6105835682010667</v>
      </c>
      <c r="BG25" s="140">
        <f t="shared" si="31"/>
        <v>0.74830318409105046</v>
      </c>
      <c r="BH25" s="140">
        <f t="shared" si="31"/>
        <v>4.6227561418220136</v>
      </c>
      <c r="BI25" s="140">
        <f t="shared" si="31"/>
        <v>0.31307115648915707</v>
      </c>
      <c r="BJ25" s="140">
        <f t="shared" si="31"/>
        <v>0.43866021546816775</v>
      </c>
      <c r="BK25" s="140">
        <f t="shared" si="31"/>
        <v>2.5431279765667423</v>
      </c>
      <c r="BL25" s="32" t="s">
        <v>233</v>
      </c>
    </row>
    <row r="26" spans="2:65" ht="15.75" thickBot="1" x14ac:dyDescent="0.3">
      <c r="B26" s="51"/>
      <c r="C26" s="55" t="s">
        <v>2</v>
      </c>
      <c r="D26" s="61" t="s">
        <v>14</v>
      </c>
      <c r="E26" s="62" t="s">
        <v>49</v>
      </c>
      <c r="F26" s="103" t="s">
        <v>42</v>
      </c>
      <c r="G26" s="108">
        <v>-28.024887431206164</v>
      </c>
      <c r="H26" s="110" t="s">
        <v>86</v>
      </c>
      <c r="I26" s="139">
        <v>1.5367976855039469E-3</v>
      </c>
      <c r="J26" s="140">
        <v>1.5000435928286279E-4</v>
      </c>
      <c r="K26" s="140">
        <v>2.9479931962203706E-4</v>
      </c>
      <c r="L26" s="140">
        <v>0</v>
      </c>
      <c r="M26" s="140">
        <v>7.0962962428760049E-4</v>
      </c>
      <c r="N26" s="140">
        <v>4.4999999999999997E-3</v>
      </c>
      <c r="O26" s="140">
        <v>1.7243010515145382E-4</v>
      </c>
      <c r="P26" s="140">
        <v>0</v>
      </c>
      <c r="Q26" s="140">
        <v>0</v>
      </c>
      <c r="R26" s="140">
        <v>5.3285518625860006E-4</v>
      </c>
      <c r="S26" s="140">
        <v>0</v>
      </c>
      <c r="T26" s="140">
        <v>2.2866095061450987E-3</v>
      </c>
      <c r="U26" s="140">
        <v>1.0690266565536492E-4</v>
      </c>
      <c r="V26" s="140">
        <v>1.125101853308663E-3</v>
      </c>
      <c r="W26" s="140">
        <v>0</v>
      </c>
      <c r="X26" s="140">
        <v>4.4751507514510314E-3</v>
      </c>
      <c r="Y26" s="140">
        <v>0</v>
      </c>
      <c r="Z26" s="140">
        <v>0</v>
      </c>
      <c r="AA26" s="140">
        <v>4.0245356522737114E-4</v>
      </c>
      <c r="AB26" s="140">
        <v>0</v>
      </c>
      <c r="AC26" s="140">
        <v>2.1794801999726709E-3</v>
      </c>
      <c r="AD26" s="140">
        <v>7.7522222026776334E-4</v>
      </c>
      <c r="AE26" s="140">
        <v>5.949313572926355E-5</v>
      </c>
      <c r="AF26" s="140">
        <v>7.6878046538732378E-4</v>
      </c>
      <c r="AG26" s="140">
        <v>1.6164801584701864E-6</v>
      </c>
      <c r="AH26" s="140">
        <v>0</v>
      </c>
      <c r="AI26" s="140">
        <v>6.5314630716463461E-4</v>
      </c>
      <c r="AJ26" s="110" t="s">
        <v>93</v>
      </c>
      <c r="AK26" s="139">
        <f t="shared" ref="AK26:AK27" si="33">$G26*I26</f>
        <v>-4.3068582140786286E-2</v>
      </c>
      <c r="AL26" s="140">
        <f t="shared" ref="AL26:AL27" si="34">$G26*J26</f>
        <v>-4.2038552830924352E-3</v>
      </c>
      <c r="AM26" s="140">
        <f t="shared" ref="AM26:AM27" si="35">$G26*K26</f>
        <v>-8.2617177472037555E-3</v>
      </c>
      <c r="AN26" s="140">
        <f t="shared" ref="AN26:AN27" si="36">$G26*L26</f>
        <v>0</v>
      </c>
      <c r="AO26" s="140">
        <f t="shared" ref="AO26:AO27" si="37">$G26*M26</f>
        <v>-1.9887290338509129E-2</v>
      </c>
      <c r="AP26" s="140">
        <f t="shared" ref="AP26:AP27" si="38">$G26*N26</f>
        <v>-0.12611199344042773</v>
      </c>
      <c r="AQ26" s="140">
        <f t="shared" ref="AQ26:AQ27" si="39">$G26*O26</f>
        <v>-4.8323342866205352E-3</v>
      </c>
      <c r="AR26" s="140">
        <f t="shared" ref="AR26:AR27" si="40">$G26*P26</f>
        <v>0</v>
      </c>
      <c r="AS26" s="140">
        <f t="shared" ref="AS26:AS27" si="41">$G26*Q26</f>
        <v>0</v>
      </c>
      <c r="AT26" s="140">
        <f t="shared" ref="AT26:AT27" si="42">$G26*R26</f>
        <v>-1.4933206612031661E-2</v>
      </c>
      <c r="AU26" s="140">
        <f t="shared" ref="AU26:AU27" si="43">$G26*S26</f>
        <v>0</v>
      </c>
      <c r="AV26" s="140">
        <f t="shared" ref="AV26:AV27" si="44">$G26*T26</f>
        <v>-6.4081974008842316E-2</v>
      </c>
      <c r="AW26" s="140">
        <f t="shared" ref="AW26:AW27" si="45">$G26*U26</f>
        <v>-2.9959351710874714E-3</v>
      </c>
      <c r="AX26" s="140">
        <f t="shared" ref="AX26:AX27" si="46">$G26*V26</f>
        <v>-3.1530852787616713E-2</v>
      </c>
      <c r="AY26" s="140">
        <f t="shared" ref="AY26:AY27" si="47">$G26*W26</f>
        <v>0</v>
      </c>
      <c r="AZ26" s="140">
        <f t="shared" ref="AZ26:AZ27" si="48">$G26*X26</f>
        <v>-0.12541559604709282</v>
      </c>
      <c r="BA26" s="140">
        <f t="shared" ref="BA26:BA27" si="49">$G26*Y26</f>
        <v>0</v>
      </c>
      <c r="BB26" s="140">
        <f t="shared" ref="BB26:BB27" si="50">$G26*Z26</f>
        <v>0</v>
      </c>
      <c r="BC26" s="140">
        <f t="shared" ref="BC26:BC27" si="51">$G26*AA26</f>
        <v>-1.1278715861784663E-2</v>
      </c>
      <c r="BD26" s="140">
        <f t="shared" ref="BD26:BD27" si="52">$G26*AB26</f>
        <v>0</v>
      </c>
      <c r="BE26" s="140">
        <f t="shared" ref="BE26:BE27" si="53">$G26*AC26</f>
        <v>-6.1079687262776801E-2</v>
      </c>
      <c r="BF26" s="140">
        <f t="shared" ref="BF26:BF27" si="54">$G26*AD26</f>
        <v>-2.1725515457173775E-2</v>
      </c>
      <c r="BG26" s="140">
        <f t="shared" ref="BG26:BG27" si="55">$G26*AE26</f>
        <v>-1.6672884317420805E-3</v>
      </c>
      <c r="BH26" s="140">
        <f t="shared" ref="BH26:BH27" si="56">$G26*AF26</f>
        <v>-2.1544986001790035E-2</v>
      </c>
      <c r="BI26" s="140">
        <f t="shared" ref="BI26:BI27" si="57">$G26*AG26</f>
        <v>-4.5301674475905274E-5</v>
      </c>
      <c r="BJ26" s="140">
        <f t="shared" ref="BJ26:BJ27" si="58">$G26*AH26</f>
        <v>0</v>
      </c>
      <c r="BK26" s="140">
        <f t="shared" ref="BK26:BK27" si="59">$G26*AI26</f>
        <v>-1.830435173439689E-2</v>
      </c>
      <c r="BL26" s="32" t="s">
        <v>233</v>
      </c>
    </row>
    <row r="27" spans="2:65" ht="15.75" thickBot="1" x14ac:dyDescent="0.3">
      <c r="B27" s="51"/>
      <c r="C27" s="55"/>
      <c r="D27" s="56"/>
      <c r="E27" s="56" t="s">
        <v>50</v>
      </c>
      <c r="F27" s="103" t="s">
        <v>51</v>
      </c>
      <c r="G27" s="103">
        <v>50</v>
      </c>
      <c r="H27" s="110" t="s">
        <v>87</v>
      </c>
      <c r="I27" s="139">
        <v>0.13036123036649214</v>
      </c>
      <c r="J27" s="140">
        <v>1.2724350785340314E-2</v>
      </c>
      <c r="K27" s="140">
        <v>2.5006806282722512E-2</v>
      </c>
      <c r="L27" s="140">
        <v>0</v>
      </c>
      <c r="M27" s="140">
        <v>6.0195425721446122E-2</v>
      </c>
      <c r="N27" s="140">
        <v>0.38171943007374337</v>
      </c>
      <c r="O27" s="140">
        <v>1.4626649214659684E-2</v>
      </c>
      <c r="P27" s="140">
        <v>0</v>
      </c>
      <c r="Q27" s="140">
        <v>0</v>
      </c>
      <c r="R27" s="140">
        <v>4.5200261780104715E-2</v>
      </c>
      <c r="S27" s="140">
        <v>0</v>
      </c>
      <c r="T27" s="140">
        <v>0.19396517277486913</v>
      </c>
      <c r="U27" s="140">
        <v>9.0681832460732976E-3</v>
      </c>
      <c r="V27" s="140">
        <v>9.543849738219895E-2</v>
      </c>
      <c r="W27" s="140">
        <v>0</v>
      </c>
      <c r="X27" s="140">
        <v>0.37961155429732713</v>
      </c>
      <c r="Y27" s="140">
        <v>0</v>
      </c>
      <c r="Z27" s="140">
        <v>0</v>
      </c>
      <c r="AA27" s="140">
        <v>3.4138743455497382E-2</v>
      </c>
      <c r="AB27" s="140">
        <v>0</v>
      </c>
      <c r="AC27" s="140">
        <v>0.18487776439790574</v>
      </c>
      <c r="AD27" s="140">
        <v>6.5759418689136109E-2</v>
      </c>
      <c r="AE27" s="140">
        <v>5.046596858638743E-3</v>
      </c>
      <c r="AF27" s="140">
        <v>6.5212986910994752E-2</v>
      </c>
      <c r="AG27" s="140">
        <v>1.3712041884816754E-4</v>
      </c>
      <c r="AH27" s="140">
        <v>0</v>
      </c>
      <c r="AI27" s="140">
        <v>5.5404141361256543E-2</v>
      </c>
      <c r="AJ27" s="110" t="s">
        <v>91</v>
      </c>
      <c r="AK27" s="139">
        <f t="shared" si="33"/>
        <v>6.5180615183246067</v>
      </c>
      <c r="AL27" s="140">
        <f t="shared" si="34"/>
        <v>0.63621753926701574</v>
      </c>
      <c r="AM27" s="140">
        <f t="shared" si="35"/>
        <v>1.2503403141361256</v>
      </c>
      <c r="AN27" s="140">
        <f t="shared" si="36"/>
        <v>0</v>
      </c>
      <c r="AO27" s="140">
        <f t="shared" si="37"/>
        <v>3.009771286072306</v>
      </c>
      <c r="AP27" s="140">
        <f t="shared" si="38"/>
        <v>19.085971503687169</v>
      </c>
      <c r="AQ27" s="140">
        <f t="shared" si="39"/>
        <v>0.73133246073298419</v>
      </c>
      <c r="AR27" s="140">
        <f t="shared" si="40"/>
        <v>0</v>
      </c>
      <c r="AS27" s="140">
        <f t="shared" si="41"/>
        <v>0</v>
      </c>
      <c r="AT27" s="140">
        <f t="shared" si="42"/>
        <v>2.2600130890052359</v>
      </c>
      <c r="AU27" s="140">
        <f t="shared" si="43"/>
        <v>0</v>
      </c>
      <c r="AV27" s="140">
        <f t="shared" si="44"/>
        <v>9.6982586387434573</v>
      </c>
      <c r="AW27" s="140">
        <f t="shared" si="45"/>
        <v>0.4534091623036649</v>
      </c>
      <c r="AX27" s="140">
        <f t="shared" si="46"/>
        <v>4.7719248691099478</v>
      </c>
      <c r="AY27" s="140">
        <f t="shared" si="47"/>
        <v>0</v>
      </c>
      <c r="AZ27" s="140">
        <f t="shared" si="48"/>
        <v>18.980577714866357</v>
      </c>
      <c r="BA27" s="140">
        <f t="shared" si="49"/>
        <v>0</v>
      </c>
      <c r="BB27" s="140">
        <f t="shared" si="50"/>
        <v>0</v>
      </c>
      <c r="BC27" s="140">
        <f t="shared" si="51"/>
        <v>1.706937172774869</v>
      </c>
      <c r="BD27" s="140">
        <f t="shared" si="52"/>
        <v>0</v>
      </c>
      <c r="BE27" s="140">
        <f t="shared" si="53"/>
        <v>9.2438882198952861</v>
      </c>
      <c r="BF27" s="140">
        <f t="shared" si="54"/>
        <v>3.2879709344568053</v>
      </c>
      <c r="BG27" s="140">
        <f t="shared" si="55"/>
        <v>0.25232984293193716</v>
      </c>
      <c r="BH27" s="140">
        <f t="shared" si="56"/>
        <v>3.2606493455497376</v>
      </c>
      <c r="BI27" s="140">
        <f t="shared" si="57"/>
        <v>6.856020942408377E-3</v>
      </c>
      <c r="BJ27" s="140">
        <f t="shared" si="58"/>
        <v>0</v>
      </c>
      <c r="BK27" s="140">
        <f t="shared" si="59"/>
        <v>2.770207068062827</v>
      </c>
      <c r="BL27" s="32" t="s">
        <v>233</v>
      </c>
    </row>
    <row r="28" spans="2:65" ht="30.75" customHeight="1" thickBot="1" x14ac:dyDescent="0.3">
      <c r="B28" s="51"/>
      <c r="C28" s="55" t="s">
        <v>36</v>
      </c>
      <c r="D28" s="61" t="s">
        <v>30</v>
      </c>
      <c r="E28" s="105" t="s">
        <v>175</v>
      </c>
      <c r="F28" s="103" t="s">
        <v>247</v>
      </c>
      <c r="G28" s="108">
        <v>5.4344876482613333</v>
      </c>
      <c r="H28" s="110" t="s">
        <v>252</v>
      </c>
      <c r="I28" s="139">
        <v>0.69635082944347593</v>
      </c>
      <c r="J28" s="140">
        <v>1.7589234842036241</v>
      </c>
      <c r="K28" s="140">
        <v>0.3209324780634828</v>
      </c>
      <c r="L28" s="140">
        <v>2.5135331477508616E-2</v>
      </c>
      <c r="M28" s="140">
        <v>0.70419915727225668</v>
      </c>
      <c r="N28" s="140">
        <v>5.9104921970750812</v>
      </c>
      <c r="O28" s="140">
        <v>0.20470732614950576</v>
      </c>
      <c r="P28" s="140">
        <v>1.2016701127510193E-2</v>
      </c>
      <c r="Q28" s="140">
        <v>0.30662202350962364</v>
      </c>
      <c r="R28" s="140">
        <v>2.330924355559858</v>
      </c>
      <c r="S28" s="140">
        <v>0.11172652854773599</v>
      </c>
      <c r="T28" s="140">
        <v>2.1820785627185222</v>
      </c>
      <c r="U28" s="140">
        <v>0.13653522796322307</v>
      </c>
      <c r="V28" s="140">
        <v>0.69725665486339838</v>
      </c>
      <c r="W28" s="140">
        <v>0.18999533455644915</v>
      </c>
      <c r="X28" s="140">
        <v>2.3164851828667894</v>
      </c>
      <c r="Y28" s="140">
        <v>9.5044801462221648E-2</v>
      </c>
      <c r="Z28" s="140">
        <v>9.4126668730488916E-2</v>
      </c>
      <c r="AA28" s="140">
        <v>2.1718318026205052E-2</v>
      </c>
      <c r="AB28" s="140">
        <v>3.6414120766631509E-4</v>
      </c>
      <c r="AC28" s="140">
        <v>1.7720092344324947</v>
      </c>
      <c r="AD28" s="140">
        <v>1.4163203973521283</v>
      </c>
      <c r="AE28" s="140">
        <v>0.44052883037996299</v>
      </c>
      <c r="AF28" s="140">
        <v>1.014606086054894</v>
      </c>
      <c r="AG28" s="140">
        <v>0.18653188615142183</v>
      </c>
      <c r="AH28" s="140">
        <v>0.15644446770799511</v>
      </c>
      <c r="AI28" s="140">
        <v>0.43601755018106719</v>
      </c>
      <c r="AJ28" s="110" t="s">
        <v>78</v>
      </c>
      <c r="AK28" s="139">
        <f t="shared" si="32"/>
        <v>3.7843099814671044</v>
      </c>
      <c r="AL28" s="140">
        <f t="shared" si="32"/>
        <v>9.5588479491413842</v>
      </c>
      <c r="AM28" s="140">
        <f t="shared" si="32"/>
        <v>1.7441035879618987</v>
      </c>
      <c r="AN28" s="140">
        <f t="shared" si="32"/>
        <v>0.13659764844947486</v>
      </c>
      <c r="AO28" s="140">
        <f t="shared" si="32"/>
        <v>3.826961622112119</v>
      </c>
      <c r="AP28" s="140">
        <f t="shared" si="32"/>
        <v>32.120496840149521</v>
      </c>
      <c r="AQ28" s="140">
        <f t="shared" si="32"/>
        <v>1.1124794354680934</v>
      </c>
      <c r="AR28" s="140">
        <f t="shared" si="32"/>
        <v>6.5304613850302187E-2</v>
      </c>
      <c r="AS28" s="140">
        <f t="shared" si="32"/>
        <v>1.6663335994479458</v>
      </c>
      <c r="AT28" s="140">
        <f t="shared" si="32"/>
        <v>12.667379619321556</v>
      </c>
      <c r="AU28" s="140">
        <f t="shared" si="32"/>
        <v>0.60717643937578847</v>
      </c>
      <c r="AV28" s="140">
        <f t="shared" si="32"/>
        <v>11.858478996629652</v>
      </c>
      <c r="AW28" s="140">
        <f t="shared" si="32"/>
        <v>0.74199900991868117</v>
      </c>
      <c r="AX28" s="140">
        <f t="shared" si="32"/>
        <v>3.7892326785231543</v>
      </c>
      <c r="AY28" s="140">
        <f t="shared" si="32"/>
        <v>1.0325272988743026</v>
      </c>
      <c r="AZ28" s="140">
        <f t="shared" si="32"/>
        <v>12.588910113669963</v>
      </c>
      <c r="BA28" s="140">
        <f t="shared" si="31"/>
        <v>0.51651979957789429</v>
      </c>
      <c r="BB28" s="140">
        <f t="shared" si="31"/>
        <v>0.51153021858782832</v>
      </c>
      <c r="BC28" s="140">
        <f t="shared" si="31"/>
        <v>0.11802793105442282</v>
      </c>
      <c r="BD28" s="140">
        <f t="shared" si="31"/>
        <v>1.9789208952855544E-3</v>
      </c>
      <c r="BE28" s="140">
        <f t="shared" si="31"/>
        <v>9.6299622971284133</v>
      </c>
      <c r="BF28" s="140">
        <f t="shared" si="31"/>
        <v>7.6969757053907255</v>
      </c>
      <c r="BG28" s="140">
        <f t="shared" si="31"/>
        <v>2.3940484874029209</v>
      </c>
      <c r="BH28" s="140">
        <f t="shared" si="31"/>
        <v>5.5138642425160969</v>
      </c>
      <c r="BI28" s="140">
        <f t="shared" si="31"/>
        <v>1.0137052312967911</v>
      </c>
      <c r="BJ28" s="140">
        <f t="shared" si="31"/>
        <v>0.85019552739791848</v>
      </c>
      <c r="BK28" s="140">
        <f t="shared" si="31"/>
        <v>2.3695319908841759</v>
      </c>
      <c r="BL28" s="32" t="s">
        <v>233</v>
      </c>
    </row>
    <row r="29" spans="2:65" ht="15.75" thickBot="1" x14ac:dyDescent="0.3">
      <c r="B29" s="51"/>
      <c r="C29" s="55"/>
      <c r="D29" s="56"/>
      <c r="E29" s="106"/>
      <c r="F29" s="103" t="s">
        <v>33</v>
      </c>
      <c r="G29" s="108">
        <v>5.270694891671595</v>
      </c>
      <c r="H29" s="110" t="s">
        <v>85</v>
      </c>
      <c r="I29" s="139">
        <v>6.1000332659248491</v>
      </c>
      <c r="J29" s="140">
        <v>15.408169721623747</v>
      </c>
      <c r="K29" s="140">
        <v>2.8113685078361095</v>
      </c>
      <c r="L29" s="140">
        <v>0.22018550374297546</v>
      </c>
      <c r="M29" s="140">
        <v>6.1687846177049686</v>
      </c>
      <c r="N29" s="140">
        <v>51.775911646377708</v>
      </c>
      <c r="O29" s="140">
        <v>1.7932361770696705</v>
      </c>
      <c r="P29" s="140">
        <v>0.10526630187698929</v>
      </c>
      <c r="Q29" s="140">
        <v>2.6860089259443032</v>
      </c>
      <c r="R29" s="140">
        <v>20.418897354704356</v>
      </c>
      <c r="S29" s="140">
        <v>0.97872439007816725</v>
      </c>
      <c r="T29" s="140">
        <v>19.115008209414256</v>
      </c>
      <c r="U29" s="140">
        <v>1.1960485969578341</v>
      </c>
      <c r="V29" s="140">
        <v>6.1079682966033699</v>
      </c>
      <c r="W29" s="140">
        <v>1.6643591307144945</v>
      </c>
      <c r="X29" s="140">
        <v>20.292410201913075</v>
      </c>
      <c r="Y29" s="140">
        <v>0.83259246080906169</v>
      </c>
      <c r="Z29" s="140">
        <v>0.824549618079083</v>
      </c>
      <c r="AA29" s="140">
        <v>0.19025246590955627</v>
      </c>
      <c r="AB29" s="140">
        <v>3.1898769791569204E-3</v>
      </c>
      <c r="AC29" s="140">
        <v>15.522800893628654</v>
      </c>
      <c r="AD29" s="140">
        <v>12.406966680804643</v>
      </c>
      <c r="AE29" s="140">
        <v>3.8590325541284756</v>
      </c>
      <c r="AF29" s="140">
        <v>8.8879493138408705</v>
      </c>
      <c r="AG29" s="140">
        <v>1.6340193226864552</v>
      </c>
      <c r="AH29" s="140">
        <v>1.3704535371220372</v>
      </c>
      <c r="AI29" s="140">
        <v>3.8195137395861485</v>
      </c>
      <c r="AJ29" s="110" t="s">
        <v>77</v>
      </c>
      <c r="AK29" s="139">
        <f t="shared" si="32"/>
        <v>32.151414173736896</v>
      </c>
      <c r="AL29" s="140">
        <f t="shared" si="32"/>
        <v>81.211761441771216</v>
      </c>
      <c r="AM29" s="140">
        <f t="shared" si="32"/>
        <v>14.817865632858176</v>
      </c>
      <c r="AN29" s="140">
        <f t="shared" si="32"/>
        <v>1.1605306097982377</v>
      </c>
      <c r="AO29" s="140">
        <f t="shared" si="32"/>
        <v>32.513781572359889</v>
      </c>
      <c r="AP29" s="140">
        <f t="shared" si="32"/>
        <v>272.89503302620284</v>
      </c>
      <c r="AQ29" s="140">
        <f t="shared" si="32"/>
        <v>9.4516007580418115</v>
      </c>
      <c r="AR29" s="140">
        <f t="shared" si="32"/>
        <v>0.55482655956820748</v>
      </c>
      <c r="AS29" s="140">
        <f t="shared" si="32"/>
        <v>14.157133524958946</v>
      </c>
      <c r="AT29" s="140">
        <f t="shared" si="32"/>
        <v>107.62177798100689</v>
      </c>
      <c r="AU29" s="140">
        <f t="shared" si="32"/>
        <v>5.1585576431393934</v>
      </c>
      <c r="AV29" s="140">
        <f t="shared" si="32"/>
        <v>100.74937612362032</v>
      </c>
      <c r="AW29" s="140">
        <f t="shared" si="32"/>
        <v>6.3040072301766346</v>
      </c>
      <c r="AX29" s="140">
        <f t="shared" si="32"/>
        <v>32.193237299399435</v>
      </c>
      <c r="AY29" s="140">
        <f t="shared" si="32"/>
        <v>8.7723291681638624</v>
      </c>
      <c r="AZ29" s="140">
        <f t="shared" si="32"/>
        <v>106.95510279092781</v>
      </c>
      <c r="BA29" s="140">
        <f t="shared" si="31"/>
        <v>4.3883408300306037</v>
      </c>
      <c r="BB29" s="140">
        <f t="shared" si="31"/>
        <v>4.3459494599391872</v>
      </c>
      <c r="BC29" s="140">
        <f t="shared" si="31"/>
        <v>1.0027627001974224</v>
      </c>
      <c r="BD29" s="140">
        <f t="shared" si="31"/>
        <v>1.6812868299103199E-2</v>
      </c>
      <c r="BE29" s="140">
        <f t="shared" si="31"/>
        <v>81.815947374483812</v>
      </c>
      <c r="BF29" s="140">
        <f t="shared" si="31"/>
        <v>65.393335905656713</v>
      </c>
      <c r="BG29" s="140">
        <f t="shared" si="31"/>
        <v>20.339783169839343</v>
      </c>
      <c r="BH29" s="140">
        <f t="shared" si="31"/>
        <v>46.845669045897132</v>
      </c>
      <c r="BI29" s="140">
        <f t="shared" si="31"/>
        <v>8.6124172969761794</v>
      </c>
      <c r="BJ29" s="140">
        <f t="shared" si="31"/>
        <v>7.2232424573823897</v>
      </c>
      <c r="BK29" s="140">
        <f t="shared" si="31"/>
        <v>20.131491555906184</v>
      </c>
      <c r="BL29" s="32" t="s">
        <v>233</v>
      </c>
    </row>
    <row r="30" spans="2:65" ht="15.75" thickBot="1" x14ac:dyDescent="0.3">
      <c r="B30" s="51"/>
      <c r="C30" s="55"/>
      <c r="D30" s="62"/>
      <c r="E30" s="105" t="s">
        <v>144</v>
      </c>
      <c r="F30" s="103" t="str">
        <f>F7</f>
        <v>Membrane for deblending - Investment</v>
      </c>
      <c r="G30" s="108">
        <v>0.62944162436548212</v>
      </c>
      <c r="H30" s="110" t="str">
        <f>H7</f>
        <v>€/kW/year</v>
      </c>
      <c r="I30" s="108">
        <v>0.52971278002205313</v>
      </c>
      <c r="J30" s="108">
        <v>2.9476825067589982</v>
      </c>
      <c r="K30" s="108">
        <v>0.52520622556313779</v>
      </c>
      <c r="L30" s="108">
        <v>0</v>
      </c>
      <c r="M30" s="108">
        <v>0.45072335810537567</v>
      </c>
      <c r="N30" s="108">
        <v>4.3545051614787962</v>
      </c>
      <c r="O30" s="108">
        <v>6.4673882113039816E-2</v>
      </c>
      <c r="P30" s="108">
        <v>8.8717264326092365E-3</v>
      </c>
      <c r="Q30" s="108">
        <v>0.51142997999601836</v>
      </c>
      <c r="R30" s="108">
        <v>1.4743469083247616</v>
      </c>
      <c r="S30" s="108">
        <v>4.5397085302864744E-2</v>
      </c>
      <c r="T30" s="108">
        <v>1.9402687957927207</v>
      </c>
      <c r="U30" s="108">
        <v>0.5580622341765199</v>
      </c>
      <c r="V30" s="108">
        <v>1.183081543338216</v>
      </c>
      <c r="W30" s="108">
        <v>0</v>
      </c>
      <c r="X30" s="108">
        <v>1.9402979751901008</v>
      </c>
      <c r="Y30" s="108">
        <v>1.7982172548935476</v>
      </c>
      <c r="Z30" s="108">
        <v>4.6856927008690402E-2</v>
      </c>
      <c r="AA30" s="108">
        <v>0</v>
      </c>
      <c r="AB30" s="108">
        <v>0</v>
      </c>
      <c r="AC30" s="108">
        <v>3.5277908085105398</v>
      </c>
      <c r="AD30" s="108">
        <v>4.1454616325622267</v>
      </c>
      <c r="AE30" s="108">
        <v>0.26744123004855352</v>
      </c>
      <c r="AF30" s="108">
        <v>0.86415030661409831</v>
      </c>
      <c r="AG30" s="108">
        <v>0.18573185381248863</v>
      </c>
      <c r="AH30" s="108">
        <v>5.4422086875246599E-2</v>
      </c>
      <c r="AI30" s="108">
        <v>0.5940001381134753</v>
      </c>
      <c r="AJ30" s="103" t="str">
        <f>AJ7</f>
        <v>GW</v>
      </c>
      <c r="AK30" s="139">
        <f>$G30*I30</f>
        <v>0.33342327270423644</v>
      </c>
      <c r="AL30" s="139">
        <f t="shared" si="32"/>
        <v>1.8553940651681</v>
      </c>
      <c r="AM30" s="139">
        <f t="shared" si="32"/>
        <v>0.33058665974532525</v>
      </c>
      <c r="AN30" s="139">
        <f t="shared" si="32"/>
        <v>0</v>
      </c>
      <c r="AO30" s="139">
        <f t="shared" si="32"/>
        <v>0.28370404266531257</v>
      </c>
      <c r="AP30" s="139">
        <f t="shared" si="32"/>
        <v>2.7409068021490897</v>
      </c>
      <c r="AQ30" s="139">
        <f t="shared" si="32"/>
        <v>4.0708433411253478E-2</v>
      </c>
      <c r="AR30" s="139">
        <f t="shared" si="32"/>
        <v>5.5842338966677419E-3</v>
      </c>
      <c r="AS30" s="139">
        <f t="shared" si="32"/>
        <v>0.3219153173578998</v>
      </c>
      <c r="AT30" s="139">
        <f t="shared" si="32"/>
        <v>0.9280153128541645</v>
      </c>
      <c r="AU30" s="139">
        <f t="shared" si="32"/>
        <v>2.857481511449354E-2</v>
      </c>
      <c r="AV30" s="139">
        <f t="shared" si="32"/>
        <v>1.221285942529428</v>
      </c>
      <c r="AW30" s="139">
        <f t="shared" si="32"/>
        <v>0.35126759917709877</v>
      </c>
      <c r="AX30" s="139">
        <f t="shared" si="32"/>
        <v>0.74468076839562825</v>
      </c>
      <c r="AY30" s="139">
        <f t="shared" si="32"/>
        <v>0</v>
      </c>
      <c r="AZ30" s="139">
        <f t="shared" si="32"/>
        <v>1.2213043092567131</v>
      </c>
      <c r="BA30" s="139">
        <f t="shared" si="31"/>
        <v>1.1318727898822327</v>
      </c>
      <c r="BB30" s="139">
        <f t="shared" si="31"/>
        <v>2.9493700249124916E-2</v>
      </c>
      <c r="BC30" s="139">
        <f t="shared" si="31"/>
        <v>0</v>
      </c>
      <c r="BD30" s="139">
        <f t="shared" si="31"/>
        <v>0</v>
      </c>
      <c r="BE30" s="139">
        <f t="shared" si="31"/>
        <v>2.2205383769304916</v>
      </c>
      <c r="BF30" s="139">
        <f t="shared" si="31"/>
        <v>2.6093261037447513</v>
      </c>
      <c r="BG30" s="139">
        <f t="shared" si="31"/>
        <v>0.16833864226406411</v>
      </c>
      <c r="BH30" s="139">
        <f t="shared" si="31"/>
        <v>0.5439321726911075</v>
      </c>
      <c r="BI30" s="139">
        <f t="shared" si="31"/>
        <v>0.11690735976014512</v>
      </c>
      <c r="BJ30" s="139">
        <f t="shared" si="31"/>
        <v>3.4255526764114606E-2</v>
      </c>
      <c r="BK30" s="139">
        <f t="shared" si="31"/>
        <v>0.37388841180746663</v>
      </c>
      <c r="BL30" s="32" t="s">
        <v>233</v>
      </c>
    </row>
    <row r="31" spans="2:65" ht="15.75" thickBot="1" x14ac:dyDescent="0.3">
      <c r="B31" s="51"/>
      <c r="C31" s="55"/>
      <c r="D31" s="106"/>
      <c r="E31" s="107"/>
      <c r="F31" s="103" t="str">
        <f>F9</f>
        <v>Membrane for deblending - H2. use</v>
      </c>
      <c r="G31" s="108">
        <v>0.55012224938875309</v>
      </c>
      <c r="H31" s="110" t="str">
        <f>H9</f>
        <v>€/MWh gas mix</v>
      </c>
      <c r="I31" s="108">
        <v>4.640283952993185</v>
      </c>
      <c r="J31" s="108">
        <v>25.821698759208822</v>
      </c>
      <c r="K31" s="108">
        <v>4.6008065359330867</v>
      </c>
      <c r="L31" s="108">
        <v>0</v>
      </c>
      <c r="M31" s="108">
        <v>3.9483366170030916</v>
      </c>
      <c r="N31" s="108">
        <v>38.14546521455425</v>
      </c>
      <c r="O31" s="108">
        <v>0.56654320731022878</v>
      </c>
      <c r="P31" s="108">
        <v>7.7716323549656907E-2</v>
      </c>
      <c r="Q31" s="108">
        <v>4.4801266247651208</v>
      </c>
      <c r="R31" s="108">
        <v>12.915278916924912</v>
      </c>
      <c r="S31" s="108">
        <v>0.39767846725309514</v>
      </c>
      <c r="T31" s="108">
        <v>16.996754651144229</v>
      </c>
      <c r="U31" s="108">
        <v>4.8886251713863142</v>
      </c>
      <c r="V31" s="108">
        <v>10.363794319642773</v>
      </c>
      <c r="W31" s="108">
        <v>0</v>
      </c>
      <c r="X31" s="108">
        <v>16.997010262665285</v>
      </c>
      <c r="Y31" s="108">
        <v>15.752383152867475</v>
      </c>
      <c r="Z31" s="108">
        <v>0.4104666805961279</v>
      </c>
      <c r="AA31" s="108">
        <v>0</v>
      </c>
      <c r="AB31" s="108">
        <v>0</v>
      </c>
      <c r="AC31" s="108">
        <v>30.903447482552323</v>
      </c>
      <c r="AD31" s="108">
        <v>36.314243901245106</v>
      </c>
      <c r="AE31" s="108">
        <v>2.342785175225329</v>
      </c>
      <c r="AF31" s="108">
        <v>7.5699566859395002</v>
      </c>
      <c r="AG31" s="108">
        <v>1.6270110393974004</v>
      </c>
      <c r="AH31" s="108">
        <v>0.47673748102716024</v>
      </c>
      <c r="AI31" s="108">
        <v>5.2034412098740432</v>
      </c>
      <c r="AJ31" s="103" t="str">
        <f>AJ9</f>
        <v>TWh</v>
      </c>
      <c r="AK31" s="139">
        <f>$G31*I31</f>
        <v>2.5527234460231458</v>
      </c>
      <c r="AL31" s="139">
        <f t="shared" si="32"/>
        <v>14.205091004454731</v>
      </c>
      <c r="AM31" s="139">
        <f t="shared" si="32"/>
        <v>2.5310060405499866</v>
      </c>
      <c r="AN31" s="139">
        <f t="shared" si="32"/>
        <v>0</v>
      </c>
      <c r="AO31" s="139">
        <f t="shared" si="32"/>
        <v>2.1720678210897204</v>
      </c>
      <c r="AP31" s="139">
        <f t="shared" si="32"/>
        <v>20.984669127811021</v>
      </c>
      <c r="AQ31" s="139">
        <f t="shared" si="32"/>
        <v>0.3116680235814217</v>
      </c>
      <c r="AR31" s="139">
        <f t="shared" si="32"/>
        <v>4.275347872536138E-2</v>
      </c>
      <c r="AS31" s="139">
        <f t="shared" si="32"/>
        <v>2.4646173363622306</v>
      </c>
      <c r="AT31" s="139">
        <f t="shared" si="32"/>
        <v>7.104982289261871</v>
      </c>
      <c r="AU31" s="139">
        <f t="shared" si="32"/>
        <v>0.21877177293874428</v>
      </c>
      <c r="AV31" s="139">
        <f t="shared" si="32"/>
        <v>9.3502929009962141</v>
      </c>
      <c r="AW31" s="139">
        <f t="shared" si="32"/>
        <v>2.6893414757015179</v>
      </c>
      <c r="AX31" s="139">
        <f t="shared" si="32"/>
        <v>5.7013538433242639</v>
      </c>
      <c r="AY31" s="139">
        <f t="shared" si="32"/>
        <v>0</v>
      </c>
      <c r="AZ31" s="139">
        <f t="shared" si="32"/>
        <v>9.3504335185811467</v>
      </c>
      <c r="BA31" s="139">
        <f t="shared" si="31"/>
        <v>8.6657364532889538</v>
      </c>
      <c r="BB31" s="139">
        <f t="shared" si="31"/>
        <v>0.22580685362867672</v>
      </c>
      <c r="BC31" s="139">
        <f t="shared" si="31"/>
        <v>0</v>
      </c>
      <c r="BD31" s="139">
        <f t="shared" si="31"/>
        <v>0</v>
      </c>
      <c r="BE31" s="139">
        <f t="shared" si="31"/>
        <v>17.000674042968882</v>
      </c>
      <c r="BF31" s="139">
        <f t="shared" si="31"/>
        <v>19.977273539804767</v>
      </c>
      <c r="BG31" s="139">
        <f t="shared" si="31"/>
        <v>1.288818250429582</v>
      </c>
      <c r="BH31" s="139">
        <f t="shared" si="31"/>
        <v>4.164401599844469</v>
      </c>
      <c r="BI31" s="139">
        <f t="shared" si="31"/>
        <v>0.89505497277363111</v>
      </c>
      <c r="BJ31" s="139">
        <f t="shared" si="31"/>
        <v>0.26226389543058937</v>
      </c>
      <c r="BK31" s="139">
        <f t="shared" si="31"/>
        <v>2.8625287829380435</v>
      </c>
      <c r="BL31" s="32" t="s">
        <v>233</v>
      </c>
    </row>
    <row r="32" spans="2:65" ht="15.75" thickBot="1" x14ac:dyDescent="0.3">
      <c r="B32" s="51"/>
      <c r="C32" s="55" t="s">
        <v>2</v>
      </c>
      <c r="D32" s="56" t="s">
        <v>17</v>
      </c>
      <c r="E32" s="62" t="s">
        <v>38</v>
      </c>
      <c r="F32" s="103" t="s">
        <v>248</v>
      </c>
      <c r="G32" s="108">
        <v>90.242587190691324</v>
      </c>
      <c r="H32" s="110" t="s">
        <v>252</v>
      </c>
      <c r="I32" s="139">
        <v>0.24214515179621324</v>
      </c>
      <c r="J32" s="140">
        <v>0.53986365027821859</v>
      </c>
      <c r="K32" s="140">
        <v>7.5186220506465812E-2</v>
      </c>
      <c r="L32" s="140">
        <v>0</v>
      </c>
      <c r="M32" s="140">
        <v>0.11422790551842224</v>
      </c>
      <c r="N32" s="140">
        <v>2.4500000000000002</v>
      </c>
      <c r="O32" s="140">
        <v>4.7055329899458882E-2</v>
      </c>
      <c r="P32" s="140">
        <v>5.039602230744838E-3</v>
      </c>
      <c r="Q32" s="140">
        <v>0.1450479465618072</v>
      </c>
      <c r="R32" s="140">
        <v>0.49604942524750972</v>
      </c>
      <c r="S32" s="140">
        <v>4.931015703340233E-2</v>
      </c>
      <c r="T32" s="140">
        <v>0.64637771967819713</v>
      </c>
      <c r="U32" s="140">
        <v>4.2917102240962381E-2</v>
      </c>
      <c r="V32" s="140">
        <v>0.1583386604626961</v>
      </c>
      <c r="W32" s="140">
        <v>0.10052715463026049</v>
      </c>
      <c r="X32" s="140">
        <v>0.86993595401900614</v>
      </c>
      <c r="Y32" s="140">
        <v>7.3124888940333796E-2</v>
      </c>
      <c r="Z32" s="140">
        <v>8.9385983546107634E-3</v>
      </c>
      <c r="AA32" s="140">
        <v>2.0892600599650167E-2</v>
      </c>
      <c r="AB32" s="140">
        <v>0</v>
      </c>
      <c r="AC32" s="140">
        <v>1.3597259236406607</v>
      </c>
      <c r="AD32" s="140">
        <v>0.46287041610772445</v>
      </c>
      <c r="AE32" s="140">
        <v>4.1197510258053398E-2</v>
      </c>
      <c r="AF32" s="140">
        <v>0.20500763078471129</v>
      </c>
      <c r="AG32" s="140">
        <v>2.0106938469389334E-2</v>
      </c>
      <c r="AH32" s="140">
        <v>2.8452262377254865E-2</v>
      </c>
      <c r="AI32" s="140">
        <v>8.4383307862695003E-2</v>
      </c>
      <c r="AJ32" s="110" t="s">
        <v>88</v>
      </c>
      <c r="AK32" s="139">
        <f t="shared" ref="AK32:AZ47" si="60">$G32*I32</f>
        <v>21.85180497377296</v>
      </c>
      <c r="AL32" s="140">
        <f t="shared" si="32"/>
        <v>48.718692531317032</v>
      </c>
      <c r="AM32" s="140">
        <f t="shared" si="32"/>
        <v>6.784999059593285</v>
      </c>
      <c r="AN32" s="140">
        <f t="shared" si="32"/>
        <v>0</v>
      </c>
      <c r="AO32" s="140">
        <f t="shared" si="32"/>
        <v>10.308221723356271</v>
      </c>
      <c r="AP32" s="140">
        <f t="shared" si="32"/>
        <v>221.09433861719376</v>
      </c>
      <c r="AQ32" s="140">
        <f t="shared" si="32"/>
        <v>4.2463947112386622</v>
      </c>
      <c r="AR32" s="140">
        <f t="shared" si="32"/>
        <v>0.45478674371439354</v>
      </c>
      <c r="AS32" s="140">
        <f t="shared" si="32"/>
        <v>13.089501964434621</v>
      </c>
      <c r="AT32" s="140">
        <f t="shared" si="32"/>
        <v>44.764783508790714</v>
      </c>
      <c r="AU32" s="140">
        <f t="shared" si="32"/>
        <v>4.4498761454734908</v>
      </c>
      <c r="AV32" s="140">
        <f t="shared" si="32"/>
        <v>58.330797726179938</v>
      </c>
      <c r="AW32" s="140">
        <f t="shared" si="32"/>
        <v>3.8729503409518617</v>
      </c>
      <c r="AX32" s="140">
        <f t="shared" si="32"/>
        <v>14.288890372462122</v>
      </c>
      <c r="AY32" s="140">
        <f t="shared" si="32"/>
        <v>9.0718305167533906</v>
      </c>
      <c r="AZ32" s="140">
        <f t="shared" si="32"/>
        <v>78.505271180877401</v>
      </c>
      <c r="BA32" s="140">
        <f t="shared" si="31"/>
        <v>6.598979166007692</v>
      </c>
      <c r="BB32" s="140">
        <f t="shared" si="31"/>
        <v>0.8066422413785318</v>
      </c>
      <c r="BC32" s="140">
        <f t="shared" si="31"/>
        <v>1.8854023312542201</v>
      </c>
      <c r="BD32" s="140">
        <f t="shared" si="31"/>
        <v>0</v>
      </c>
      <c r="BE32" s="140">
        <f t="shared" si="31"/>
        <v>122.70518521958562</v>
      </c>
      <c r="BF32" s="140">
        <f t="shared" si="31"/>
        <v>41.770623883592897</v>
      </c>
      <c r="BG32" s="140">
        <f t="shared" si="31"/>
        <v>3.7177699115017839</v>
      </c>
      <c r="BH32" s="140">
        <f t="shared" si="31"/>
        <v>18.500418995846363</v>
      </c>
      <c r="BI32" s="140">
        <f t="shared" si="31"/>
        <v>1.8145021479617325</v>
      </c>
      <c r="BJ32" s="140">
        <f t="shared" si="31"/>
        <v>2.5676057683518487</v>
      </c>
      <c r="BK32" s="140">
        <f t="shared" si="31"/>
        <v>7.614968017238203</v>
      </c>
      <c r="BL32" s="32" t="s">
        <v>233</v>
      </c>
    </row>
    <row r="33" spans="2:65" ht="15.75" thickBot="1" x14ac:dyDescent="0.3">
      <c r="B33" s="51"/>
      <c r="C33" s="55" t="s">
        <v>2</v>
      </c>
      <c r="D33" s="61" t="s">
        <v>14</v>
      </c>
      <c r="E33" s="62" t="s">
        <v>81</v>
      </c>
      <c r="F33" s="103" t="s">
        <v>248</v>
      </c>
      <c r="G33" s="108">
        <v>90.242587190691324</v>
      </c>
      <c r="H33" s="110" t="s">
        <v>252</v>
      </c>
      <c r="I33" s="139">
        <v>0.13075884816753924</v>
      </c>
      <c r="J33" s="140">
        <v>1.3843979057591618E-2</v>
      </c>
      <c r="K33" s="140">
        <v>1.9705759162303663E-2</v>
      </c>
      <c r="L33" s="140">
        <v>0</v>
      </c>
      <c r="M33" s="140">
        <v>7.7658444703605362E-2</v>
      </c>
      <c r="N33" s="140">
        <v>0.63929633277486908</v>
      </c>
      <c r="O33" s="140">
        <v>1.5832460732984291E-2</v>
      </c>
      <c r="P33" s="140">
        <v>0</v>
      </c>
      <c r="Q33" s="140">
        <v>0</v>
      </c>
      <c r="R33" s="140">
        <v>1.9837696335078536E-2</v>
      </c>
      <c r="S33" s="140">
        <v>0</v>
      </c>
      <c r="T33" s="140">
        <v>0.20151832460732982</v>
      </c>
      <c r="U33" s="140">
        <v>9.4916230366492143E-3</v>
      </c>
      <c r="V33" s="140">
        <v>7.5023874345549718E-2</v>
      </c>
      <c r="W33" s="140">
        <v>0</v>
      </c>
      <c r="X33" s="140">
        <v>0.364607490727473</v>
      </c>
      <c r="Y33" s="140">
        <v>0</v>
      </c>
      <c r="Z33" s="140">
        <v>0</v>
      </c>
      <c r="AA33" s="140">
        <v>2.8036649214659683E-2</v>
      </c>
      <c r="AB33" s="140">
        <v>0</v>
      </c>
      <c r="AC33" s="140">
        <v>0.20465010471204184</v>
      </c>
      <c r="AD33" s="140">
        <v>7.3254345549738226E-2</v>
      </c>
      <c r="AE33" s="140">
        <v>5.0638743455497385E-3</v>
      </c>
      <c r="AF33" s="140">
        <v>5.5298638743455496E-2</v>
      </c>
      <c r="AG33" s="140">
        <v>6.7853403141361244E-4</v>
      </c>
      <c r="AH33" s="140">
        <v>0</v>
      </c>
      <c r="AI33" s="140">
        <v>7.1365130890052336E-2</v>
      </c>
      <c r="AJ33" s="110" t="s">
        <v>88</v>
      </c>
      <c r="AK33" s="139">
        <f t="shared" si="60"/>
        <v>11.800016756713529</v>
      </c>
      <c r="AL33" s="140">
        <f t="shared" si="32"/>
        <v>1.2493164871708162</v>
      </c>
      <c r="AM33" s="140">
        <f t="shared" si="32"/>
        <v>1.7782986893629529</v>
      </c>
      <c r="AN33" s="140">
        <f t="shared" si="32"/>
        <v>0</v>
      </c>
      <c r="AO33" s="140">
        <f t="shared" si="32"/>
        <v>7.0080989672585874</v>
      </c>
      <c r="AP33" s="140">
        <f t="shared" si="32"/>
        <v>57.691755051125341</v>
      </c>
      <c r="AQ33" s="140">
        <f t="shared" si="32"/>
        <v>1.4287622181395316</v>
      </c>
      <c r="AR33" s="140">
        <f t="shared" si="32"/>
        <v>0</v>
      </c>
      <c r="AS33" s="140">
        <f t="shared" si="32"/>
        <v>0</v>
      </c>
      <c r="AT33" s="140">
        <f t="shared" si="32"/>
        <v>1.7902050411807826</v>
      </c>
      <c r="AU33" s="140">
        <f t="shared" si="32"/>
        <v>0</v>
      </c>
      <c r="AV33" s="140">
        <f t="shared" si="32"/>
        <v>18.185534978899</v>
      </c>
      <c r="AW33" s="140">
        <f t="shared" si="32"/>
        <v>0.85654861946599103</v>
      </c>
      <c r="AX33" s="140">
        <f t="shared" si="32"/>
        <v>6.7703485220117408</v>
      </c>
      <c r="AY33" s="140">
        <f t="shared" si="32"/>
        <v>0</v>
      </c>
      <c r="AZ33" s="140">
        <f t="shared" si="32"/>
        <v>32.903123272353163</v>
      </c>
      <c r="BA33" s="140">
        <f t="shared" si="31"/>
        <v>0</v>
      </c>
      <c r="BB33" s="140">
        <f t="shared" si="31"/>
        <v>0</v>
      </c>
      <c r="BC33" s="140">
        <f t="shared" si="31"/>
        <v>2.5300997612887537</v>
      </c>
      <c r="BD33" s="140">
        <f t="shared" si="31"/>
        <v>0</v>
      </c>
      <c r="BE33" s="140">
        <f t="shared" si="31"/>
        <v>18.468154918060545</v>
      </c>
      <c r="BF33" s="140">
        <f t="shared" si="31"/>
        <v>6.6106616653692827</v>
      </c>
      <c r="BG33" s="140">
        <f t="shared" si="31"/>
        <v>0.45697712215097724</v>
      </c>
      <c r="BH33" s="140">
        <f t="shared" si="31"/>
        <v>4.9902922283328239</v>
      </c>
      <c r="BI33" s="140">
        <f t="shared" si="31"/>
        <v>6.1232666491694204E-2</v>
      </c>
      <c r="BJ33" s="140">
        <f t="shared" si="31"/>
        <v>0</v>
      </c>
      <c r="BK33" s="140">
        <f t="shared" si="31"/>
        <v>6.4401740467206467</v>
      </c>
      <c r="BL33" s="32" t="s">
        <v>233</v>
      </c>
    </row>
    <row r="34" spans="2:65" ht="30.75" customHeight="1" thickBot="1" x14ac:dyDescent="0.3">
      <c r="B34" s="51"/>
      <c r="C34" s="55" t="s">
        <v>2</v>
      </c>
      <c r="D34" s="56" t="s">
        <v>17</v>
      </c>
      <c r="E34" s="105" t="s">
        <v>167</v>
      </c>
      <c r="F34" s="114" t="s">
        <v>46</v>
      </c>
      <c r="G34" s="108">
        <v>153.03503994906231</v>
      </c>
      <c r="H34" s="110" t="s">
        <v>253</v>
      </c>
      <c r="I34" s="139">
        <v>0.14916159998550099</v>
      </c>
      <c r="J34" s="139">
        <v>0.22148305173432412</v>
      </c>
      <c r="K34" s="139">
        <v>3.7956791867507791E-2</v>
      </c>
      <c r="L34" s="139">
        <v>0</v>
      </c>
      <c r="M34" s="139">
        <v>7.6754540088811052E-2</v>
      </c>
      <c r="N34" s="139">
        <v>1.2357185331099476</v>
      </c>
      <c r="O34" s="139">
        <v>2.5155116252977269E-2</v>
      </c>
      <c r="P34" s="139">
        <v>2.0158408922979353E-3</v>
      </c>
      <c r="Q34" s="139">
        <v>5.8019178624722882E-2</v>
      </c>
      <c r="R34" s="139">
        <v>0.20635484863303533</v>
      </c>
      <c r="S34" s="139">
        <v>1.9724062813360935E-2</v>
      </c>
      <c r="T34" s="139">
        <v>0.33915841771421079</v>
      </c>
      <c r="U34" s="139">
        <v>2.0963490111044637E-2</v>
      </c>
      <c r="V34" s="139">
        <v>9.3345013923298331E-2</v>
      </c>
      <c r="W34" s="139">
        <v>4.02108618521042E-2</v>
      </c>
      <c r="X34" s="139">
        <v>0.4938173778985917</v>
      </c>
      <c r="Y34" s="139">
        <v>2.924995557613352E-2</v>
      </c>
      <c r="Z34" s="139">
        <v>3.5754393418443056E-3</v>
      </c>
      <c r="AA34" s="139">
        <v>1.957169992572394E-2</v>
      </c>
      <c r="AB34" s="139">
        <v>0</v>
      </c>
      <c r="AC34" s="139">
        <v>0.62575041134108111</v>
      </c>
      <c r="AD34" s="139">
        <v>0.21444990466298508</v>
      </c>
      <c r="AE34" s="139">
        <v>1.8504553841441257E-2</v>
      </c>
      <c r="AF34" s="139">
        <v>0.10412250781126672</v>
      </c>
      <c r="AG34" s="139">
        <v>8.3141890003211785E-3</v>
      </c>
      <c r="AH34" s="139">
        <v>1.1380904950901946E-2</v>
      </c>
      <c r="AI34" s="139">
        <v>6.2299375501098937E-2</v>
      </c>
      <c r="AJ34" s="110" t="s">
        <v>92</v>
      </c>
      <c r="AK34" s="139">
        <f t="shared" si="60"/>
        <v>22.826951412647198</v>
      </c>
      <c r="AL34" s="140">
        <f t="shared" si="32"/>
        <v>33.894667670202523</v>
      </c>
      <c r="AM34" s="140">
        <f t="shared" si="32"/>
        <v>5.8087191597822985</v>
      </c>
      <c r="AN34" s="140">
        <f t="shared" si="32"/>
        <v>0</v>
      </c>
      <c r="AO34" s="140">
        <f t="shared" si="32"/>
        <v>11.746134108763103</v>
      </c>
      <c r="AP34" s="140">
        <f t="shared" si="32"/>
        <v>189.1082350802775</v>
      </c>
      <c r="AQ34" s="140">
        <f t="shared" si="32"/>
        <v>3.8496142206976831</v>
      </c>
      <c r="AR34" s="140">
        <f t="shared" si="32"/>
        <v>0.30849429148376795</v>
      </c>
      <c r="AS34" s="140">
        <f t="shared" si="32"/>
        <v>8.8789673186462483</v>
      </c>
      <c r="AT34" s="140">
        <f t="shared" si="32"/>
        <v>31.579522504239268</v>
      </c>
      <c r="AU34" s="140">
        <f t="shared" si="32"/>
        <v>3.018472740600505</v>
      </c>
      <c r="AV34" s="140">
        <f t="shared" si="32"/>
        <v>51.903122003955012</v>
      </c>
      <c r="AW34" s="140">
        <f t="shared" si="32"/>
        <v>3.2081485466154884</v>
      </c>
      <c r="AX34" s="140">
        <f t="shared" si="32"/>
        <v>14.285057934797738</v>
      </c>
      <c r="AY34" s="140">
        <f t="shared" si="32"/>
        <v>6.1536708499229915</v>
      </c>
      <c r="AZ34" s="140">
        <f t="shared" si="32"/>
        <v>75.571362154252185</v>
      </c>
      <c r="BA34" s="140">
        <f t="shared" si="31"/>
        <v>4.4762681201018912</v>
      </c>
      <c r="BB34" s="140">
        <f t="shared" si="31"/>
        <v>0.54716750251459234</v>
      </c>
      <c r="BC34" s="140">
        <f t="shared" si="31"/>
        <v>2.9951558800042228</v>
      </c>
      <c r="BD34" s="140">
        <f t="shared" si="31"/>
        <v>0</v>
      </c>
      <c r="BE34" s="140">
        <f t="shared" si="31"/>
        <v>95.761739197724523</v>
      </c>
      <c r="BF34" s="140">
        <f t="shared" si="31"/>
        <v>32.818349727172524</v>
      </c>
      <c r="BG34" s="140">
        <f t="shared" si="31"/>
        <v>2.8318451363645374</v>
      </c>
      <c r="BH34" s="140">
        <f t="shared" si="31"/>
        <v>15.934392142493756</v>
      </c>
      <c r="BI34" s="140">
        <f t="shared" si="31"/>
        <v>1.272362245808206</v>
      </c>
      <c r="BJ34" s="140">
        <f t="shared" si="31"/>
        <v>1.7416772438177603</v>
      </c>
      <c r="BK34" s="140">
        <f t="shared" si="31"/>
        <v>9.533987418612309</v>
      </c>
      <c r="BL34" s="32" t="s">
        <v>233</v>
      </c>
    </row>
    <row r="35" spans="2:65" ht="15.75" thickBot="1" x14ac:dyDescent="0.3">
      <c r="B35" s="51"/>
      <c r="C35" s="55"/>
      <c r="D35" s="56"/>
      <c r="E35" s="106"/>
      <c r="F35" s="103" t="s">
        <v>39</v>
      </c>
      <c r="G35" s="108">
        <v>28.024887431206164</v>
      </c>
      <c r="H35" s="110" t="s">
        <v>86</v>
      </c>
      <c r="I35" s="139">
        <v>0.31666797709454009</v>
      </c>
      <c r="J35" s="139">
        <v>0.40956826716654643</v>
      </c>
      <c r="K35" s="139">
        <v>8.1823804759508525E-2</v>
      </c>
      <c r="L35" s="139">
        <v>0</v>
      </c>
      <c r="M35" s="139">
        <v>0.14799581590559979</v>
      </c>
      <c r="N35" s="139">
        <v>2.2042679822104381</v>
      </c>
      <c r="O35" s="139">
        <v>5.0117335134206957E-2</v>
      </c>
      <c r="P35" s="139">
        <v>3.6966008746534594E-3</v>
      </c>
      <c r="Q35" s="139">
        <v>0.10639418382188832</v>
      </c>
      <c r="R35" s="139">
        <v>0.41207104719680393</v>
      </c>
      <c r="S35" s="139">
        <v>3.6169515226211424E-2</v>
      </c>
      <c r="T35" s="139">
        <v>0.6810209930612432</v>
      </c>
      <c r="U35" s="139">
        <v>4.1152871556619425E-2</v>
      </c>
      <c r="V35" s="139">
        <v>0.21794412516340123</v>
      </c>
      <c r="W35" s="139">
        <v>7.3737717922575371E-2</v>
      </c>
      <c r="X35" s="139">
        <v>1.0430260999624854</v>
      </c>
      <c r="Y35" s="139">
        <v>5.3637869823671275E-2</v>
      </c>
      <c r="Z35" s="139">
        <v>6.5565552563354897E-3</v>
      </c>
      <c r="AA35" s="139">
        <v>5.1739600447912384E-2</v>
      </c>
      <c r="AB35" s="139">
        <v>0</v>
      </c>
      <c r="AC35" s="139">
        <v>1.1945761159531849</v>
      </c>
      <c r="AD35" s="139">
        <v>0.40966366480925548</v>
      </c>
      <c r="AE35" s="139">
        <v>3.5601840729503537E-2</v>
      </c>
      <c r="AF35" s="139">
        <v>0.21993575784712466</v>
      </c>
      <c r="AG35" s="139">
        <v>1.4894911163403869E-2</v>
      </c>
      <c r="AH35" s="139">
        <v>2.087003163622405E-2</v>
      </c>
      <c r="AI35" s="139">
        <v>0.12099378848220592</v>
      </c>
      <c r="AJ35" s="110" t="s">
        <v>89</v>
      </c>
      <c r="AK35" s="139">
        <f t="shared" si="60"/>
        <v>8.8745844111422585</v>
      </c>
      <c r="AL35" s="140">
        <f t="shared" si="32"/>
        <v>11.478104582736636</v>
      </c>
      <c r="AM35" s="140">
        <f t="shared" si="32"/>
        <v>2.2931029175782176</v>
      </c>
      <c r="AN35" s="140">
        <f t="shared" si="32"/>
        <v>0</v>
      </c>
      <c r="AO35" s="140">
        <f t="shared" si="32"/>
        <v>4.1475660810439452</v>
      </c>
      <c r="AP35" s="140">
        <f t="shared" si="32"/>
        <v>61.774362069659475</v>
      </c>
      <c r="AQ35" s="140">
        <f t="shared" si="32"/>
        <v>1.4045326754881837</v>
      </c>
      <c r="AR35" s="140">
        <f t="shared" si="32"/>
        <v>0.10359682339026145</v>
      </c>
      <c r="AS35" s="140">
        <f t="shared" si="32"/>
        <v>2.9816850249434763</v>
      </c>
      <c r="AT35" s="140">
        <f t="shared" si="32"/>
        <v>11.548244711349673</v>
      </c>
      <c r="AU35" s="140">
        <f t="shared" si="32"/>
        <v>1.0136465926558724</v>
      </c>
      <c r="AV35" s="140">
        <f t="shared" si="32"/>
        <v>19.085536668829576</v>
      </c>
      <c r="AW35" s="140">
        <f t="shared" si="32"/>
        <v>1.1533045928451453</v>
      </c>
      <c r="AX35" s="140">
        <f t="shared" si="32"/>
        <v>6.1078595739970263</v>
      </c>
      <c r="AY35" s="140">
        <f t="shared" si="32"/>
        <v>2.066491244214208</v>
      </c>
      <c r="AZ35" s="140">
        <f t="shared" si="32"/>
        <v>29.230689039258642</v>
      </c>
      <c r="BA35" s="140">
        <f t="shared" si="31"/>
        <v>1.5031952638580774</v>
      </c>
      <c r="BB35" s="140">
        <f t="shared" si="31"/>
        <v>0.18374672299528516</v>
      </c>
      <c r="BC35" s="140">
        <f t="shared" si="31"/>
        <v>1.4499964782883286</v>
      </c>
      <c r="BD35" s="140">
        <f t="shared" si="31"/>
        <v>0</v>
      </c>
      <c r="BE35" s="140">
        <f t="shared" si="31"/>
        <v>33.477861177595486</v>
      </c>
      <c r="BF35" s="140">
        <f t="shared" si="31"/>
        <v>11.480778090934759</v>
      </c>
      <c r="BG35" s="140">
        <f t="shared" si="31"/>
        <v>0.99773757878806735</v>
      </c>
      <c r="BH35" s="140">
        <f t="shared" si="31"/>
        <v>6.1636748557626859</v>
      </c>
      <c r="BI35" s="140">
        <f t="shared" si="31"/>
        <v>0.41742820865220948</v>
      </c>
      <c r="BJ35" s="140">
        <f t="shared" si="31"/>
        <v>0.58488028729089037</v>
      </c>
      <c r="BK35" s="140">
        <f t="shared" si="31"/>
        <v>3.3908373020889897</v>
      </c>
      <c r="BL35" s="32" t="s">
        <v>233</v>
      </c>
    </row>
    <row r="36" spans="2:65" ht="15.75" customHeight="1" thickBot="1" x14ac:dyDescent="0.3">
      <c r="B36" s="51"/>
      <c r="C36" s="55" t="s">
        <v>2</v>
      </c>
      <c r="D36" s="56" t="s">
        <v>17</v>
      </c>
      <c r="E36" s="56" t="s">
        <v>142</v>
      </c>
      <c r="F36" s="103" t="s">
        <v>40</v>
      </c>
      <c r="G36" s="108"/>
      <c r="H36" s="110" t="s">
        <v>254</v>
      </c>
      <c r="I36" s="138">
        <v>2.524025974025974E-2</v>
      </c>
      <c r="J36" s="138">
        <v>5.4064935064935066E-2</v>
      </c>
      <c r="K36" s="138">
        <v>4.1519480519480519E-2</v>
      </c>
      <c r="L36" s="138">
        <v>0</v>
      </c>
      <c r="M36" s="138">
        <v>5.706688311688312E-2</v>
      </c>
      <c r="N36" s="138">
        <v>0.57499999999999996</v>
      </c>
      <c r="O36" s="138">
        <v>1.382987012987013E-2</v>
      </c>
      <c r="P36" s="138">
        <v>1.3217532467532468E-2</v>
      </c>
      <c r="Q36" s="138">
        <v>2.1879870129870131E-2</v>
      </c>
      <c r="R36" s="138">
        <v>0.36934415584415586</v>
      </c>
      <c r="S36" s="138">
        <v>1.9415584415584417E-2</v>
      </c>
      <c r="T36" s="138">
        <v>0.56197662337662335</v>
      </c>
      <c r="U36" s="138">
        <v>4.0220129870129864E-2</v>
      </c>
      <c r="V36" s="138">
        <v>8.7713636363636369E-2</v>
      </c>
      <c r="W36" s="138">
        <v>3.6247402597402598E-2</v>
      </c>
      <c r="X36" s="138">
        <v>0.52284675324675323</v>
      </c>
      <c r="Y36" s="138">
        <v>3.1557792207792208E-2</v>
      </c>
      <c r="Z36" s="138">
        <v>4.4357142857142859E-3</v>
      </c>
      <c r="AA36" s="138">
        <v>1.7742857142857144E-2</v>
      </c>
      <c r="AB36" s="138">
        <v>0</v>
      </c>
      <c r="AC36" s="138">
        <v>0.1792207792207792</v>
      </c>
      <c r="AD36" s="138">
        <v>0.16044740259740259</v>
      </c>
      <c r="AE36" s="138">
        <v>2.0535714285714286E-2</v>
      </c>
      <c r="AF36" s="138">
        <v>0.19984610389610391</v>
      </c>
      <c r="AG36" s="138">
        <v>8.9759740259740262E-3</v>
      </c>
      <c r="AH36" s="138">
        <v>1.7533766233766231E-2</v>
      </c>
      <c r="AI36" s="138">
        <v>3.3947402597402594E-2</v>
      </c>
      <c r="AJ36" s="110" t="s">
        <v>95</v>
      </c>
      <c r="AK36" s="139">
        <f t="shared" si="60"/>
        <v>0</v>
      </c>
      <c r="AL36" s="140">
        <f t="shared" si="32"/>
        <v>0</v>
      </c>
      <c r="AM36" s="140">
        <f t="shared" si="32"/>
        <v>0</v>
      </c>
      <c r="AN36" s="140">
        <f t="shared" si="32"/>
        <v>0</v>
      </c>
      <c r="AO36" s="140">
        <f t="shared" si="32"/>
        <v>0</v>
      </c>
      <c r="AP36" s="140">
        <f t="shared" si="32"/>
        <v>0</v>
      </c>
      <c r="AQ36" s="140">
        <f t="shared" si="32"/>
        <v>0</v>
      </c>
      <c r="AR36" s="140">
        <f t="shared" si="32"/>
        <v>0</v>
      </c>
      <c r="AS36" s="140">
        <f t="shared" si="32"/>
        <v>0</v>
      </c>
      <c r="AT36" s="140">
        <f t="shared" si="32"/>
        <v>0</v>
      </c>
      <c r="AU36" s="140">
        <f t="shared" si="32"/>
        <v>0</v>
      </c>
      <c r="AV36" s="140">
        <f t="shared" si="32"/>
        <v>0</v>
      </c>
      <c r="AW36" s="140">
        <f t="shared" si="32"/>
        <v>0</v>
      </c>
      <c r="AX36" s="140">
        <f t="shared" si="32"/>
        <v>0</v>
      </c>
      <c r="AY36" s="140">
        <f t="shared" si="32"/>
        <v>0</v>
      </c>
      <c r="AZ36" s="140">
        <f t="shared" si="32"/>
        <v>0</v>
      </c>
      <c r="BA36" s="140">
        <f t="shared" ref="BA36:BK51" si="61">$G36*Y36</f>
        <v>0</v>
      </c>
      <c r="BB36" s="140">
        <f t="shared" si="61"/>
        <v>0</v>
      </c>
      <c r="BC36" s="140">
        <f t="shared" si="61"/>
        <v>0</v>
      </c>
      <c r="BD36" s="140">
        <f t="shared" si="61"/>
        <v>0</v>
      </c>
      <c r="BE36" s="140">
        <f t="shared" si="61"/>
        <v>0</v>
      </c>
      <c r="BF36" s="140">
        <f t="shared" si="61"/>
        <v>0</v>
      </c>
      <c r="BG36" s="140">
        <f t="shared" si="61"/>
        <v>0</v>
      </c>
      <c r="BH36" s="140">
        <f t="shared" si="61"/>
        <v>0</v>
      </c>
      <c r="BI36" s="140">
        <f t="shared" si="61"/>
        <v>0</v>
      </c>
      <c r="BJ36" s="140">
        <f t="shared" si="61"/>
        <v>0</v>
      </c>
      <c r="BK36" s="140">
        <f t="shared" si="61"/>
        <v>0</v>
      </c>
      <c r="BL36" s="32" t="s">
        <v>233</v>
      </c>
    </row>
    <row r="37" spans="2:65" ht="15.75" thickBot="1" x14ac:dyDescent="0.3">
      <c r="B37" s="51"/>
      <c r="C37" s="55" t="s">
        <v>36</v>
      </c>
      <c r="D37" s="56" t="s">
        <v>16</v>
      </c>
      <c r="E37" s="105" t="s">
        <v>41</v>
      </c>
      <c r="F37" s="103" t="s">
        <v>246</v>
      </c>
      <c r="G37" s="108">
        <v>2.5025725276376156</v>
      </c>
      <c r="H37" s="110" t="s">
        <v>252</v>
      </c>
      <c r="I37" s="139">
        <v>3.3886257348241502</v>
      </c>
      <c r="J37" s="140">
        <v>1.827781732691196</v>
      </c>
      <c r="K37" s="140">
        <v>0.7659157128293731</v>
      </c>
      <c r="L37" s="140">
        <v>0</v>
      </c>
      <c r="M37" s="140">
        <v>0.30906435100158808</v>
      </c>
      <c r="N37" s="140">
        <v>13.919212287205319</v>
      </c>
      <c r="O37" s="140">
        <v>0.84208847518976016</v>
      </c>
      <c r="P37" s="140">
        <v>0.20438362934938628</v>
      </c>
      <c r="Q37" s="140">
        <v>1.4736388010201307</v>
      </c>
      <c r="R37" s="140">
        <v>4.2233672822098258</v>
      </c>
      <c r="S37" s="140">
        <v>1.3504244551524098</v>
      </c>
      <c r="T37" s="140">
        <v>3.5321213544658994</v>
      </c>
      <c r="U37" s="140">
        <v>0.58362077198244744</v>
      </c>
      <c r="V37" s="140">
        <v>1.6826347370842454</v>
      </c>
      <c r="W37" s="140">
        <v>1.37978964532306</v>
      </c>
      <c r="X37" s="140">
        <v>14.099028031079225</v>
      </c>
      <c r="Y37" s="140">
        <v>0.62056170223813989</v>
      </c>
      <c r="Z37" s="140">
        <v>1.6361814428873932E-2</v>
      </c>
      <c r="AA37" s="140">
        <v>1.4227863302277088</v>
      </c>
      <c r="AB37" s="140">
        <v>0.24625</v>
      </c>
      <c r="AC37" s="140">
        <v>5.1539534887454108</v>
      </c>
      <c r="AD37" s="140">
        <v>2.8324437640329028</v>
      </c>
      <c r="AE37" s="140">
        <v>2.470985298392784</v>
      </c>
      <c r="AF37" s="140">
        <v>1.904600613773944</v>
      </c>
      <c r="AG37" s="140">
        <v>1.3967906042991001</v>
      </c>
      <c r="AH37" s="140">
        <v>9.9249425463916699E-2</v>
      </c>
      <c r="AI37" s="140">
        <v>0.8008100399607383</v>
      </c>
      <c r="AJ37" s="110" t="s">
        <v>88</v>
      </c>
      <c r="AK37" s="139">
        <f t="shared" si="60"/>
        <v>8.4802816704167459</v>
      </c>
      <c r="AL37" s="140">
        <f t="shared" si="32"/>
        <v>4.5741563507508669</v>
      </c>
      <c r="AM37" s="140">
        <f t="shared" si="32"/>
        <v>1.9167596214127705</v>
      </c>
      <c r="AN37" s="140">
        <f t="shared" si="32"/>
        <v>0</v>
      </c>
      <c r="AO37" s="140">
        <f t="shared" si="32"/>
        <v>0.77345595408872347</v>
      </c>
      <c r="AP37" s="140">
        <f t="shared" si="32"/>
        <v>34.833838276315973</v>
      </c>
      <c r="AQ37" s="140">
        <f t="shared" si="32"/>
        <v>2.1073874838501436</v>
      </c>
      <c r="AR37" s="140">
        <f t="shared" si="32"/>
        <v>0.51148485590864323</v>
      </c>
      <c r="AS37" s="140">
        <f t="shared" si="32"/>
        <v>3.6878879790938135</v>
      </c>
      <c r="AT37" s="140">
        <f t="shared" si="32"/>
        <v>10.569282934581851</v>
      </c>
      <c r="AU37" s="140">
        <f t="shared" si="32"/>
        <v>3.379535142114416</v>
      </c>
      <c r="AV37" s="140">
        <f t="shared" si="32"/>
        <v>8.8393898659685242</v>
      </c>
      <c r="AW37" s="140">
        <f t="shared" si="32"/>
        <v>1.4605533105219299</v>
      </c>
      <c r="AX37" s="140">
        <f t="shared" si="32"/>
        <v>4.2109154670757745</v>
      </c>
      <c r="AY37" s="140">
        <f t="shared" si="32"/>
        <v>3.4530236603043396</v>
      </c>
      <c r="AZ37" s="140">
        <f t="shared" si="32"/>
        <v>35.283840216971534</v>
      </c>
      <c r="BA37" s="140">
        <f t="shared" si="61"/>
        <v>1.5530006677252031</v>
      </c>
      <c r="BB37" s="140">
        <f t="shared" si="61"/>
        <v>4.0946627292004649E-2</v>
      </c>
      <c r="BC37" s="140">
        <f t="shared" si="61"/>
        <v>3.5606259827262048</v>
      </c>
      <c r="BD37" s="140">
        <f t="shared" si="61"/>
        <v>0.61625848493076285</v>
      </c>
      <c r="BE37" s="140">
        <f t="shared" si="61"/>
        <v>12.898142409656311</v>
      </c>
      <c r="BF37" s="140">
        <f t="shared" si="61"/>
        <v>7.0883959499472233</v>
      </c>
      <c r="BG37" s="140">
        <f t="shared" si="61"/>
        <v>6.1838199239542178</v>
      </c>
      <c r="BH37" s="140">
        <f t="shared" si="61"/>
        <v>4.7664011721524133</v>
      </c>
      <c r="BI37" s="140">
        <f t="shared" si="61"/>
        <v>3.4955697931812715</v>
      </c>
      <c r="BJ37" s="140">
        <f t="shared" si="61"/>
        <v>0.24837888554981513</v>
      </c>
      <c r="BK37" s="140">
        <f t="shared" si="61"/>
        <v>2.004085205862125</v>
      </c>
      <c r="BL37" s="32" t="s">
        <v>233</v>
      </c>
      <c r="BM37" s="32" t="s">
        <v>84</v>
      </c>
    </row>
    <row r="38" spans="2:65" ht="15.75" thickBot="1" x14ac:dyDescent="0.3">
      <c r="B38" s="51"/>
      <c r="C38" s="55"/>
      <c r="D38" s="56"/>
      <c r="E38" s="107"/>
      <c r="F38" s="103" t="s">
        <v>29</v>
      </c>
      <c r="G38" s="108">
        <v>0.97746402389356501</v>
      </c>
      <c r="H38" s="110" t="s">
        <v>85</v>
      </c>
      <c r="I38" s="139">
        <v>0.57118237250476522</v>
      </c>
      <c r="J38" s="140">
        <v>6.2686358672751208</v>
      </c>
      <c r="K38" s="140">
        <v>4.8326110579813699</v>
      </c>
      <c r="L38" s="140">
        <v>0</v>
      </c>
      <c r="M38" s="140">
        <v>0.19893643031203359</v>
      </c>
      <c r="N38" s="140">
        <v>58.468631112476452</v>
      </c>
      <c r="O38" s="140">
        <v>0.39514909482843669</v>
      </c>
      <c r="P38" s="140">
        <v>4.8017464802045613E-2</v>
      </c>
      <c r="Q38" s="140">
        <v>1.1780680498679874</v>
      </c>
      <c r="R38" s="140">
        <v>5.9076893768116268</v>
      </c>
      <c r="S38" s="140">
        <v>4.4916433740453376</v>
      </c>
      <c r="T38" s="140">
        <v>8.5438453992955168</v>
      </c>
      <c r="U38" s="140">
        <v>1.0255929919313373</v>
      </c>
      <c r="V38" s="140">
        <v>3.4773265309522614</v>
      </c>
      <c r="W38" s="140">
        <v>0.84204153553001881</v>
      </c>
      <c r="X38" s="140">
        <v>53.522237892992194</v>
      </c>
      <c r="Y38" s="140">
        <v>1.0344844533745821</v>
      </c>
      <c r="Z38" s="140">
        <v>3.2210570150853777E-3</v>
      </c>
      <c r="AA38" s="140">
        <v>3.3280231519263408</v>
      </c>
      <c r="AB38" s="140">
        <v>0.52404428219945809</v>
      </c>
      <c r="AC38" s="140">
        <v>17.314747614455737</v>
      </c>
      <c r="AD38" s="140">
        <v>19.218274149309558</v>
      </c>
      <c r="AE38" s="140">
        <v>0.70036238077347401</v>
      </c>
      <c r="AF38" s="140">
        <v>5.8341694708970557</v>
      </c>
      <c r="AG38" s="140">
        <v>0.2985596551960577</v>
      </c>
      <c r="AH38" s="140">
        <v>0.22340564837346691</v>
      </c>
      <c r="AI38" s="140">
        <v>2.0243463451839814</v>
      </c>
      <c r="AJ38" s="110" t="s">
        <v>89</v>
      </c>
      <c r="AK38" s="139">
        <f t="shared" si="60"/>
        <v>0.55831022020558096</v>
      </c>
      <c r="AL38" s="140">
        <f t="shared" si="32"/>
        <v>6.1273660391502673</v>
      </c>
      <c r="AM38" s="140">
        <f t="shared" si="32"/>
        <v>4.7237034506470081</v>
      </c>
      <c r="AN38" s="140">
        <f t="shared" si="32"/>
        <v>0</v>
      </c>
      <c r="AO38" s="140">
        <f t="shared" si="32"/>
        <v>0.19445320367182214</v>
      </c>
      <c r="AP38" s="140">
        <f t="shared" si="32"/>
        <v>57.150983438749719</v>
      </c>
      <c r="AQ38" s="140">
        <f t="shared" si="32"/>
        <v>0.38624402426890364</v>
      </c>
      <c r="AR38" s="140">
        <f t="shared" si="32"/>
        <v>4.6935344362575133E-2</v>
      </c>
      <c r="AS38" s="140">
        <f t="shared" si="32"/>
        <v>1.151519136444408</v>
      </c>
      <c r="AT38" s="140">
        <f t="shared" si="32"/>
        <v>5.77455383017156</v>
      </c>
      <c r="AU38" s="140">
        <f t="shared" si="32"/>
        <v>4.3904198062892252</v>
      </c>
      <c r="AV38" s="140">
        <f t="shared" si="32"/>
        <v>8.3513015035199185</v>
      </c>
      <c r="AW38" s="140">
        <f t="shared" si="32"/>
        <v>1.0024802527702457</v>
      </c>
      <c r="AX38" s="140">
        <f t="shared" si="32"/>
        <v>3.3989615833364488</v>
      </c>
      <c r="AY38" s="140">
        <f t="shared" si="32"/>
        <v>0.82306530760468843</v>
      </c>
      <c r="AZ38" s="140">
        <f t="shared" si="32"/>
        <v>52.316062018672795</v>
      </c>
      <c r="BA38" s="140">
        <f t="shared" si="61"/>
        <v>1.0111713364508541</v>
      </c>
      <c r="BB38" s="140">
        <f t="shared" si="61"/>
        <v>3.1484673511559488E-3</v>
      </c>
      <c r="BC38" s="140">
        <f t="shared" si="61"/>
        <v>3.2530229016928662</v>
      </c>
      <c r="BD38" s="140">
        <f t="shared" si="61"/>
        <v>0.51223443277709724</v>
      </c>
      <c r="BE38" s="140">
        <f t="shared" si="61"/>
        <v>16.924542875927411</v>
      </c>
      <c r="BF38" s="140">
        <f t="shared" si="61"/>
        <v>18.785171582273801</v>
      </c>
      <c r="BG38" s="140">
        <f t="shared" si="61"/>
        <v>0.6845790308945171</v>
      </c>
      <c r="BH38" s="140">
        <f t="shared" si="61"/>
        <v>5.7026907671000275</v>
      </c>
      <c r="BI38" s="140">
        <f t="shared" si="61"/>
        <v>0.29183132194021388</v>
      </c>
      <c r="BJ38" s="140">
        <f t="shared" si="61"/>
        <v>0.21837098401967983</v>
      </c>
      <c r="BK38" s="140">
        <f t="shared" si="61"/>
        <v>1.9787257243177663</v>
      </c>
      <c r="BL38" s="32" t="s">
        <v>233</v>
      </c>
    </row>
    <row r="39" spans="2:65" ht="15.75" thickBot="1" x14ac:dyDescent="0.3">
      <c r="B39" s="51"/>
      <c r="C39" s="55"/>
      <c r="D39" s="56"/>
      <c r="E39" s="106"/>
      <c r="F39" s="103" t="s">
        <v>28</v>
      </c>
      <c r="G39" s="108">
        <v>2.2004889975550124</v>
      </c>
      <c r="H39" s="110" t="s">
        <v>85</v>
      </c>
      <c r="I39" s="139">
        <v>0.57118237250476522</v>
      </c>
      <c r="J39" s="140">
        <v>6.2686358672751208</v>
      </c>
      <c r="K39" s="140">
        <v>4.8326110579813699</v>
      </c>
      <c r="L39" s="140">
        <v>0</v>
      </c>
      <c r="M39" s="140">
        <v>0.19893643031203359</v>
      </c>
      <c r="N39" s="140">
        <v>58.468631112476452</v>
      </c>
      <c r="O39" s="140">
        <v>0.39514909482843669</v>
      </c>
      <c r="P39" s="140">
        <v>4.8017464802045613E-2</v>
      </c>
      <c r="Q39" s="140">
        <v>1.1780680498679874</v>
      </c>
      <c r="R39" s="140">
        <v>5.9076893768116268</v>
      </c>
      <c r="S39" s="140">
        <v>4.4916433740453376</v>
      </c>
      <c r="T39" s="140">
        <v>8.5438453992955168</v>
      </c>
      <c r="U39" s="140">
        <v>1.0255929919313373</v>
      </c>
      <c r="V39" s="140">
        <v>3.4773265309522614</v>
      </c>
      <c r="W39" s="140">
        <v>0.84204153553001881</v>
      </c>
      <c r="X39" s="140">
        <v>53.522237892992194</v>
      </c>
      <c r="Y39" s="140">
        <v>1.0344844533745821</v>
      </c>
      <c r="Z39" s="140">
        <v>3.2210570150853777E-3</v>
      </c>
      <c r="AA39" s="140">
        <v>3.3280231519263408</v>
      </c>
      <c r="AB39" s="140">
        <v>0.52404428219945809</v>
      </c>
      <c r="AC39" s="140">
        <v>17.314747614455737</v>
      </c>
      <c r="AD39" s="140">
        <v>19.218274149309558</v>
      </c>
      <c r="AE39" s="140">
        <v>0.70036238077347401</v>
      </c>
      <c r="AF39" s="140">
        <v>5.8341694708970557</v>
      </c>
      <c r="AG39" s="140">
        <v>0.2985596551960577</v>
      </c>
      <c r="AH39" s="140">
        <v>0.22340564837346691</v>
      </c>
      <c r="AI39" s="140">
        <v>2.0243463451839814</v>
      </c>
      <c r="AJ39" s="110" t="s">
        <v>89</v>
      </c>
      <c r="AK39" s="139">
        <f t="shared" si="60"/>
        <v>1.2568805262941045</v>
      </c>
      <c r="AL39" s="140">
        <f t="shared" si="60"/>
        <v>13.794064255617625</v>
      </c>
      <c r="AM39" s="140">
        <f t="shared" si="60"/>
        <v>10.634107462550693</v>
      </c>
      <c r="AN39" s="140">
        <f t="shared" si="60"/>
        <v>0</v>
      </c>
      <c r="AO39" s="140">
        <f t="shared" si="60"/>
        <v>0.43775742611449936</v>
      </c>
      <c r="AP39" s="140">
        <f t="shared" si="60"/>
        <v>128.65957946510713</v>
      </c>
      <c r="AQ39" s="140">
        <f t="shared" si="60"/>
        <v>0.86952123556379712</v>
      </c>
      <c r="AR39" s="140">
        <f t="shared" si="60"/>
        <v>0.10566190298738644</v>
      </c>
      <c r="AS39" s="140">
        <f t="shared" si="60"/>
        <v>2.5923257821055961</v>
      </c>
      <c r="AT39" s="140">
        <f t="shared" si="60"/>
        <v>12.999805474646612</v>
      </c>
      <c r="AU39" s="140">
        <f t="shared" si="60"/>
        <v>9.8838118255276388</v>
      </c>
      <c r="AV39" s="140">
        <f t="shared" si="60"/>
        <v>18.800637797960796</v>
      </c>
      <c r="AW39" s="140">
        <f t="shared" si="60"/>
        <v>2.2568060947144346</v>
      </c>
      <c r="AX39" s="140">
        <f t="shared" si="60"/>
        <v>7.6518187722665907</v>
      </c>
      <c r="AY39" s="140">
        <f t="shared" si="60"/>
        <v>1.8529031344181344</v>
      </c>
      <c r="AZ39" s="140">
        <f t="shared" si="60"/>
        <v>117.77509560805129</v>
      </c>
      <c r="BA39" s="140">
        <f t="shared" si="61"/>
        <v>2.2763716577924789</v>
      </c>
      <c r="BB39" s="140">
        <f t="shared" si="61"/>
        <v>7.0879005221927633E-3</v>
      </c>
      <c r="BC39" s="140">
        <f t="shared" si="61"/>
        <v>7.3232783294222665</v>
      </c>
      <c r="BD39" s="140">
        <f t="shared" si="61"/>
        <v>1.1531536772115216</v>
      </c>
      <c r="BE39" s="140">
        <f t="shared" si="61"/>
        <v>38.100911621051743</v>
      </c>
      <c r="BF39" s="140">
        <f t="shared" si="61"/>
        <v>42.289600817551595</v>
      </c>
      <c r="BG39" s="140">
        <f t="shared" si="61"/>
        <v>1.5411397131934637</v>
      </c>
      <c r="BH39" s="140">
        <f t="shared" si="61"/>
        <v>12.83802573058032</v>
      </c>
      <c r="BI39" s="140">
        <f t="shared" si="61"/>
        <v>0.65697723637274319</v>
      </c>
      <c r="BJ39" s="140">
        <f t="shared" si="61"/>
        <v>0.49160167123745779</v>
      </c>
      <c r="BK39" s="140">
        <f t="shared" si="61"/>
        <v>4.4545518598180518</v>
      </c>
      <c r="BL39" s="32" t="s">
        <v>233</v>
      </c>
    </row>
    <row r="40" spans="2:65" ht="15.75" thickBot="1" x14ac:dyDescent="0.3">
      <c r="B40" s="51"/>
      <c r="C40" s="55" t="s">
        <v>2</v>
      </c>
      <c r="D40" s="61" t="s">
        <v>14</v>
      </c>
      <c r="E40" s="62" t="s">
        <v>49</v>
      </c>
      <c r="F40" s="103" t="s">
        <v>52</v>
      </c>
      <c r="G40" s="108">
        <v>-28.024887431206164</v>
      </c>
      <c r="H40" s="110" t="s">
        <v>86</v>
      </c>
      <c r="I40" s="139">
        <v>2.561329475839912E-3</v>
      </c>
      <c r="J40" s="140">
        <v>2.5000726547143797E-4</v>
      </c>
      <c r="K40" s="140">
        <v>4.9133219937006172E-4</v>
      </c>
      <c r="L40" s="140">
        <v>0</v>
      </c>
      <c r="M40" s="140">
        <v>1.1827160404793344E-3</v>
      </c>
      <c r="N40" s="140">
        <v>7.4999999999999997E-3</v>
      </c>
      <c r="O40" s="140">
        <v>2.8738350858575635E-4</v>
      </c>
      <c r="P40" s="140">
        <v>0</v>
      </c>
      <c r="Q40" s="140">
        <v>0</v>
      </c>
      <c r="R40" s="140">
        <v>8.8809197709766681E-4</v>
      </c>
      <c r="S40" s="140">
        <v>0</v>
      </c>
      <c r="T40" s="140">
        <v>3.8110158435751651E-3</v>
      </c>
      <c r="U40" s="140">
        <v>1.7817110942560822E-4</v>
      </c>
      <c r="V40" s="140">
        <v>1.8751697555144384E-3</v>
      </c>
      <c r="W40" s="140">
        <v>0</v>
      </c>
      <c r="X40" s="140">
        <v>7.4585845857517196E-3</v>
      </c>
      <c r="Y40" s="140">
        <v>0</v>
      </c>
      <c r="Z40" s="140">
        <v>0</v>
      </c>
      <c r="AA40" s="140">
        <v>6.7075594204561858E-4</v>
      </c>
      <c r="AB40" s="140">
        <v>0</v>
      </c>
      <c r="AC40" s="140">
        <v>3.6324669999544517E-3</v>
      </c>
      <c r="AD40" s="140">
        <v>1.2920370337796056E-3</v>
      </c>
      <c r="AE40" s="140">
        <v>9.9155226215439252E-5</v>
      </c>
      <c r="AF40" s="140">
        <v>1.2813007756455397E-3</v>
      </c>
      <c r="AG40" s="140">
        <v>2.6941335974503106E-6</v>
      </c>
      <c r="AH40" s="140">
        <v>0</v>
      </c>
      <c r="AI40" s="140">
        <v>1.0885771786077244E-3</v>
      </c>
      <c r="AJ40" s="110" t="s">
        <v>93</v>
      </c>
      <c r="AK40" s="139">
        <f t="shared" si="60"/>
        <v>-7.1780970234643818E-2</v>
      </c>
      <c r="AL40" s="140">
        <f t="shared" si="60"/>
        <v>-7.006425471820725E-3</v>
      </c>
      <c r="AM40" s="140">
        <f t="shared" si="60"/>
        <v>-1.3769529578672925E-2</v>
      </c>
      <c r="AN40" s="140">
        <f t="shared" si="60"/>
        <v>0</v>
      </c>
      <c r="AO40" s="140">
        <f t="shared" si="60"/>
        <v>-3.3145483897515218E-2</v>
      </c>
      <c r="AP40" s="140">
        <f t="shared" si="60"/>
        <v>-0.21018665573404621</v>
      </c>
      <c r="AQ40" s="140">
        <f t="shared" si="60"/>
        <v>-8.053890477700892E-3</v>
      </c>
      <c r="AR40" s="140">
        <f t="shared" si="60"/>
        <v>0</v>
      </c>
      <c r="AS40" s="140">
        <f t="shared" si="60"/>
        <v>0</v>
      </c>
      <c r="AT40" s="140">
        <f t="shared" si="60"/>
        <v>-2.4888677686719436E-2</v>
      </c>
      <c r="AU40" s="140">
        <f t="shared" si="60"/>
        <v>0</v>
      </c>
      <c r="AV40" s="140">
        <f t="shared" si="60"/>
        <v>-0.10680329001473719</v>
      </c>
      <c r="AW40" s="140">
        <f t="shared" si="60"/>
        <v>-4.9932252851457859E-3</v>
      </c>
      <c r="AX40" s="140">
        <f t="shared" si="60"/>
        <v>-5.2551421312694524E-2</v>
      </c>
      <c r="AY40" s="140">
        <f t="shared" si="60"/>
        <v>0</v>
      </c>
      <c r="AZ40" s="140">
        <f t="shared" si="60"/>
        <v>-0.2090259934118214</v>
      </c>
      <c r="BA40" s="140">
        <f t="shared" si="61"/>
        <v>0</v>
      </c>
      <c r="BB40" s="140">
        <f t="shared" si="61"/>
        <v>0</v>
      </c>
      <c r="BC40" s="140">
        <f t="shared" si="61"/>
        <v>-1.8797859769641104E-2</v>
      </c>
      <c r="BD40" s="140">
        <f t="shared" si="61"/>
        <v>0</v>
      </c>
      <c r="BE40" s="140">
        <f t="shared" si="61"/>
        <v>-0.10179947877129468</v>
      </c>
      <c r="BF40" s="140">
        <f t="shared" si="61"/>
        <v>-3.6209192428622965E-2</v>
      </c>
      <c r="BG40" s="140">
        <f t="shared" si="61"/>
        <v>-2.7788140529034673E-3</v>
      </c>
      <c r="BH40" s="140">
        <f t="shared" si="61"/>
        <v>-3.5908310002983397E-2</v>
      </c>
      <c r="BI40" s="140">
        <f t="shared" si="61"/>
        <v>-7.5502790793175459E-5</v>
      </c>
      <c r="BJ40" s="140">
        <f t="shared" si="61"/>
        <v>0</v>
      </c>
      <c r="BK40" s="140">
        <f t="shared" si="61"/>
        <v>-3.0507252890661484E-2</v>
      </c>
      <c r="BL40" s="32" t="s">
        <v>233</v>
      </c>
    </row>
    <row r="41" spans="2:65" ht="15.75" thickBot="1" x14ac:dyDescent="0.3">
      <c r="B41" s="51"/>
      <c r="C41" s="55"/>
      <c r="D41" s="56"/>
      <c r="E41" s="56" t="s">
        <v>50</v>
      </c>
      <c r="F41" s="103" t="s">
        <v>51</v>
      </c>
      <c r="G41" s="103">
        <v>50</v>
      </c>
      <c r="H41" s="110" t="s">
        <v>87</v>
      </c>
      <c r="I41" s="139">
        <v>0.13036123036649214</v>
      </c>
      <c r="J41" s="140">
        <v>1.2724350785340314E-2</v>
      </c>
      <c r="K41" s="140">
        <v>2.5006806282722512E-2</v>
      </c>
      <c r="L41" s="140">
        <v>0</v>
      </c>
      <c r="M41" s="140">
        <v>6.0195425721446122E-2</v>
      </c>
      <c r="N41" s="140">
        <v>0.38171943007374337</v>
      </c>
      <c r="O41" s="140">
        <v>1.4626649214659684E-2</v>
      </c>
      <c r="P41" s="140">
        <v>0</v>
      </c>
      <c r="Q41" s="140">
        <v>0</v>
      </c>
      <c r="R41" s="140">
        <v>4.5200261780104715E-2</v>
      </c>
      <c r="S41" s="140">
        <v>0</v>
      </c>
      <c r="T41" s="140">
        <v>0.19396517277486913</v>
      </c>
      <c r="U41" s="140">
        <v>9.0681832460732976E-3</v>
      </c>
      <c r="V41" s="140">
        <v>9.543849738219895E-2</v>
      </c>
      <c r="W41" s="140">
        <v>0</v>
      </c>
      <c r="X41" s="140">
        <v>0.37961155429732713</v>
      </c>
      <c r="Y41" s="140">
        <v>0</v>
      </c>
      <c r="Z41" s="140">
        <v>0</v>
      </c>
      <c r="AA41" s="140">
        <v>3.4138743455497382E-2</v>
      </c>
      <c r="AB41" s="140">
        <v>0</v>
      </c>
      <c r="AC41" s="140">
        <v>0.18487776439790574</v>
      </c>
      <c r="AD41" s="140">
        <v>6.5759418689136109E-2</v>
      </c>
      <c r="AE41" s="140">
        <v>5.046596858638743E-3</v>
      </c>
      <c r="AF41" s="140">
        <v>6.5212986910994752E-2</v>
      </c>
      <c r="AG41" s="140">
        <v>1.3712041884816754E-4</v>
      </c>
      <c r="AH41" s="140">
        <v>0</v>
      </c>
      <c r="AI41" s="140">
        <v>5.5404141361256543E-2</v>
      </c>
      <c r="AJ41" s="110" t="s">
        <v>91</v>
      </c>
      <c r="AK41" s="139">
        <f t="shared" si="60"/>
        <v>6.5180615183246067</v>
      </c>
      <c r="AL41" s="140">
        <f t="shared" si="60"/>
        <v>0.63621753926701574</v>
      </c>
      <c r="AM41" s="140">
        <f t="shared" si="60"/>
        <v>1.2503403141361256</v>
      </c>
      <c r="AN41" s="140">
        <f t="shared" si="60"/>
        <v>0</v>
      </c>
      <c r="AO41" s="140">
        <f t="shared" si="60"/>
        <v>3.009771286072306</v>
      </c>
      <c r="AP41" s="140">
        <f t="shared" si="60"/>
        <v>19.085971503687169</v>
      </c>
      <c r="AQ41" s="140">
        <f t="shared" si="60"/>
        <v>0.73133246073298419</v>
      </c>
      <c r="AR41" s="140">
        <f t="shared" si="60"/>
        <v>0</v>
      </c>
      <c r="AS41" s="140">
        <f t="shared" si="60"/>
        <v>0</v>
      </c>
      <c r="AT41" s="140">
        <f t="shared" si="60"/>
        <v>2.2600130890052359</v>
      </c>
      <c r="AU41" s="140">
        <f t="shared" si="60"/>
        <v>0</v>
      </c>
      <c r="AV41" s="140">
        <f t="shared" si="60"/>
        <v>9.6982586387434573</v>
      </c>
      <c r="AW41" s="140">
        <f t="shared" si="60"/>
        <v>0.4534091623036649</v>
      </c>
      <c r="AX41" s="140">
        <f t="shared" si="60"/>
        <v>4.7719248691099478</v>
      </c>
      <c r="AY41" s="140">
        <f t="shared" si="60"/>
        <v>0</v>
      </c>
      <c r="AZ41" s="140">
        <f t="shared" si="60"/>
        <v>18.980577714866357</v>
      </c>
      <c r="BA41" s="140">
        <f t="shared" si="61"/>
        <v>0</v>
      </c>
      <c r="BB41" s="140">
        <f t="shared" si="61"/>
        <v>0</v>
      </c>
      <c r="BC41" s="140">
        <f t="shared" si="61"/>
        <v>1.706937172774869</v>
      </c>
      <c r="BD41" s="140">
        <f t="shared" si="61"/>
        <v>0</v>
      </c>
      <c r="BE41" s="140">
        <f t="shared" si="61"/>
        <v>9.2438882198952861</v>
      </c>
      <c r="BF41" s="140">
        <f t="shared" si="61"/>
        <v>3.2879709344568053</v>
      </c>
      <c r="BG41" s="140">
        <f t="shared" si="61"/>
        <v>0.25232984293193716</v>
      </c>
      <c r="BH41" s="140">
        <f t="shared" si="61"/>
        <v>3.2606493455497376</v>
      </c>
      <c r="BI41" s="140">
        <f t="shared" si="61"/>
        <v>6.856020942408377E-3</v>
      </c>
      <c r="BJ41" s="140">
        <f t="shared" si="61"/>
        <v>0</v>
      </c>
      <c r="BK41" s="140">
        <f t="shared" si="61"/>
        <v>2.770207068062827</v>
      </c>
      <c r="BL41" s="32" t="s">
        <v>233</v>
      </c>
    </row>
    <row r="42" spans="2:65" ht="15.75" thickBot="1" x14ac:dyDescent="0.3">
      <c r="B42" s="51"/>
      <c r="C42" s="55" t="s">
        <v>2</v>
      </c>
      <c r="D42" s="56" t="s">
        <v>17</v>
      </c>
      <c r="E42" s="56" t="s">
        <v>48</v>
      </c>
      <c r="F42" s="103" t="s">
        <v>43</v>
      </c>
      <c r="G42" s="108">
        <v>-28.024887431206164</v>
      </c>
      <c r="H42" s="110" t="s">
        <v>87</v>
      </c>
      <c r="I42" s="139">
        <v>2.8826742563137467E-3</v>
      </c>
      <c r="J42" s="140">
        <v>1.1585998872441284E-2</v>
      </c>
      <c r="K42" s="140">
        <v>1.7635243603285435E-3</v>
      </c>
      <c r="L42" s="140">
        <v>5.5103695422623641E-4</v>
      </c>
      <c r="M42" s="140">
        <v>3.0312421257538014E-3</v>
      </c>
      <c r="N42" s="140">
        <v>3.3703827252739967E-2</v>
      </c>
      <c r="O42" s="140">
        <v>1.2975452228025743E-3</v>
      </c>
      <c r="P42" s="140">
        <v>1.4051033802634034E-4</v>
      </c>
      <c r="Q42" s="140">
        <v>3.1518938293587243E-3</v>
      </c>
      <c r="R42" s="140">
        <v>8.1106554639348554E-3</v>
      </c>
      <c r="S42" s="140">
        <v>1.1610486128425044E-3</v>
      </c>
      <c r="T42" s="140">
        <v>1.3005413448078169E-2</v>
      </c>
      <c r="U42" s="140">
        <v>1.042328674408167E-3</v>
      </c>
      <c r="V42" s="140">
        <v>3.9933548182072738E-3</v>
      </c>
      <c r="W42" s="140">
        <v>2.0845361125383963E-3</v>
      </c>
      <c r="X42" s="140">
        <v>1.8748077344041953E-2</v>
      </c>
      <c r="Y42" s="140">
        <v>1.5632783094794705E-3</v>
      </c>
      <c r="Z42" s="140">
        <v>2.1124224744222859E-4</v>
      </c>
      <c r="AA42" s="140">
        <v>4.2010530430123004E-4</v>
      </c>
      <c r="AB42" s="140">
        <v>2.891563956735981E-4</v>
      </c>
      <c r="AC42" s="140">
        <v>1.4113851956935979E-2</v>
      </c>
      <c r="AD42" s="140">
        <v>1.1655789991580925E-2</v>
      </c>
      <c r="AE42" s="140">
        <v>8.1688758866605468E-4</v>
      </c>
      <c r="AF42" s="140">
        <v>4.9977428195541887E-3</v>
      </c>
      <c r="AG42" s="140">
        <v>3.9354229095737048E-4</v>
      </c>
      <c r="AH42" s="140">
        <v>7.7224699445724364E-4</v>
      </c>
      <c r="AI42" s="140">
        <v>1.9321737366165066E-3</v>
      </c>
      <c r="AJ42" s="110" t="s">
        <v>94</v>
      </c>
      <c r="AK42" s="139">
        <f t="shared" si="60"/>
        <v>-8.0786621534028699E-2</v>
      </c>
      <c r="AL42" s="140">
        <f t="shared" si="60"/>
        <v>-0.32469631417824851</v>
      </c>
      <c r="AM42" s="140">
        <f t="shared" si="60"/>
        <v>-4.9422571680397286E-2</v>
      </c>
      <c r="AN42" s="140">
        <f t="shared" si="60"/>
        <v>-1.5442748612624979E-2</v>
      </c>
      <c r="AO42" s="140">
        <f t="shared" si="60"/>
        <v>-8.4950219350980363E-2</v>
      </c>
      <c r="AP42" s="140">
        <f t="shared" si="60"/>
        <v>-0.9445459647588561</v>
      </c>
      <c r="AQ42" s="140">
        <f t="shared" si="60"/>
        <v>-3.636355880594147E-2</v>
      </c>
      <c r="AR42" s="140">
        <f t="shared" si="60"/>
        <v>-3.9377864061089151E-3</v>
      </c>
      <c r="AS42" s="140">
        <f t="shared" si="60"/>
        <v>-8.8331469762891579E-2</v>
      </c>
      <c r="AT42" s="140">
        <f t="shared" si="60"/>
        <v>-0.22730020637007153</v>
      </c>
      <c r="AU42" s="140">
        <f t="shared" si="60"/>
        <v>-3.2538256677069256E-2</v>
      </c>
      <c r="AV42" s="140">
        <f t="shared" si="60"/>
        <v>-0.36447524787868546</v>
      </c>
      <c r="AW42" s="140">
        <f t="shared" si="60"/>
        <v>-2.9211143766607221E-2</v>
      </c>
      <c r="AX42" s="140">
        <f t="shared" si="60"/>
        <v>-0.1119133192531236</v>
      </c>
      <c r="AY42" s="140">
        <f t="shared" si="60"/>
        <v>-5.841888990017266E-2</v>
      </c>
      <c r="AZ42" s="140">
        <f t="shared" si="60"/>
        <v>-0.52541275711832236</v>
      </c>
      <c r="BA42" s="140">
        <f t="shared" si="61"/>
        <v>-4.3810698646808428E-2</v>
      </c>
      <c r="BB42" s="140">
        <f t="shared" si="61"/>
        <v>-5.9200402052834548E-3</v>
      </c>
      <c r="BC42" s="140">
        <f t="shared" si="61"/>
        <v>-1.1773403862294583E-2</v>
      </c>
      <c r="BD42" s="140">
        <f t="shared" si="61"/>
        <v>-8.1035754387658952E-3</v>
      </c>
      <c r="BE42" s="140">
        <f t="shared" si="61"/>
        <v>-0.39553911231383965</v>
      </c>
      <c r="BF42" s="140">
        <f t="shared" si="61"/>
        <v>-0.32665220243583487</v>
      </c>
      <c r="BG42" s="140">
        <f t="shared" si="61"/>
        <v>-2.2893182716315626E-2</v>
      </c>
      <c r="BH42" s="140">
        <f t="shared" si="61"/>
        <v>-0.14006117992812503</v>
      </c>
      <c r="BI42" s="140">
        <f t="shared" si="61"/>
        <v>-1.1028978403499291E-2</v>
      </c>
      <c r="BJ42" s="140">
        <f t="shared" si="61"/>
        <v>-2.1642135088751544E-2</v>
      </c>
      <c r="BK42" s="140">
        <f t="shared" si="61"/>
        <v>-5.4148951466210585E-2</v>
      </c>
      <c r="BL42" s="32" t="s">
        <v>233</v>
      </c>
    </row>
    <row r="43" spans="2:65" ht="15.75" thickBot="1" x14ac:dyDescent="0.3">
      <c r="B43" s="51"/>
      <c r="C43" s="55" t="s">
        <v>36</v>
      </c>
      <c r="D43" s="56" t="s">
        <v>47</v>
      </c>
      <c r="E43" s="56" t="s">
        <v>37</v>
      </c>
      <c r="F43" s="103" t="s">
        <v>249</v>
      </c>
      <c r="G43" s="108">
        <v>2.8052249548764285</v>
      </c>
      <c r="H43" s="110" t="s">
        <v>254</v>
      </c>
      <c r="I43" s="139">
        <v>3.5008342327215929</v>
      </c>
      <c r="J43" s="140">
        <v>5.7736806325654042</v>
      </c>
      <c r="K43" s="140">
        <v>0.30652538071065988</v>
      </c>
      <c r="L43" s="140">
        <v>0</v>
      </c>
      <c r="M43" s="140">
        <v>5.8162798008590393</v>
      </c>
      <c r="N43" s="140">
        <v>40.256999999999998</v>
      </c>
      <c r="O43" s="140">
        <v>1.4427913881296368</v>
      </c>
      <c r="P43" s="140">
        <v>0.1742478894962905</v>
      </c>
      <c r="Q43" s="140">
        <v>0.4770792463881296</v>
      </c>
      <c r="R43" s="140">
        <v>6.8928126571651696</v>
      </c>
      <c r="S43" s="140">
        <v>0.1580570616946505</v>
      </c>
      <c r="T43" s="140">
        <v>15.775368016399844</v>
      </c>
      <c r="U43" s="140">
        <v>1.5285398984771572</v>
      </c>
      <c r="V43" s="140">
        <v>6.6082942268645057</v>
      </c>
      <c r="W43" s="140">
        <v>0.92311297344787191</v>
      </c>
      <c r="X43" s="140">
        <v>20.620591130417804</v>
      </c>
      <c r="Y43" s="140">
        <v>0.70060698555251855</v>
      </c>
      <c r="Z43" s="140">
        <v>0.23924698945724324</v>
      </c>
      <c r="AA43" s="140">
        <v>0.41208014642717689</v>
      </c>
      <c r="AB43" s="140">
        <v>0</v>
      </c>
      <c r="AC43" s="140">
        <v>9.8496822335025378</v>
      </c>
      <c r="AD43" s="140">
        <v>14.383114017961733</v>
      </c>
      <c r="AE43" s="140">
        <v>1.4488432994923857</v>
      </c>
      <c r="AF43" s="140">
        <v>3.2549065618898867</v>
      </c>
      <c r="AG43" s="140">
        <v>0.26314024990238188</v>
      </c>
      <c r="AH43" s="140">
        <v>0.37938410581803983</v>
      </c>
      <c r="AI43" s="140">
        <v>2.6172551737602499</v>
      </c>
      <c r="AJ43" s="110" t="s">
        <v>95</v>
      </c>
      <c r="AK43" s="139">
        <f t="shared" si="60"/>
        <v>9.8206275525162869</v>
      </c>
      <c r="AL43" s="140">
        <f t="shared" si="60"/>
        <v>16.196472991959194</v>
      </c>
      <c r="AM43" s="140">
        <f t="shared" si="60"/>
        <v>0.85987264727254098</v>
      </c>
      <c r="AN43" s="140">
        <f t="shared" si="60"/>
        <v>0</v>
      </c>
      <c r="AO43" s="140">
        <f t="shared" si="60"/>
        <v>16.315973241913483</v>
      </c>
      <c r="AP43" s="140">
        <f t="shared" si="60"/>
        <v>112.92994100846037</v>
      </c>
      <c r="AQ43" s="140">
        <f t="shared" si="60"/>
        <v>4.0473544066620599</v>
      </c>
      <c r="AR43" s="140">
        <f t="shared" si="60"/>
        <v>0.48880452794954443</v>
      </c>
      <c r="AS43" s="140">
        <f t="shared" si="60"/>
        <v>1.3383146074216214</v>
      </c>
      <c r="AT43" s="140">
        <f t="shared" si="60"/>
        <v>19.335890075167839</v>
      </c>
      <c r="AU43" s="140">
        <f t="shared" si="60"/>
        <v>0.44338561376027685</v>
      </c>
      <c r="AV43" s="140">
        <f t="shared" si="60"/>
        <v>44.253456031964305</v>
      </c>
      <c r="AW43" s="140">
        <f t="shared" si="60"/>
        <v>4.2878982677324036</v>
      </c>
      <c r="AX43" s="140">
        <f t="shared" si="60"/>
        <v>18.537751874366148</v>
      </c>
      <c r="AY43" s="140">
        <f t="shared" si="60"/>
        <v>2.5895395492861524</v>
      </c>
      <c r="AZ43" s="140">
        <f t="shared" si="60"/>
        <v>57.845396823351564</v>
      </c>
      <c r="BA43" s="140">
        <f t="shared" si="61"/>
        <v>1.9653601994326744</v>
      </c>
      <c r="BB43" s="140">
        <f t="shared" si="61"/>
        <v>0.67114162520451648</v>
      </c>
      <c r="BC43" s="140">
        <f t="shared" si="61"/>
        <v>1.1559775101666494</v>
      </c>
      <c r="BD43" s="140">
        <f t="shared" si="61"/>
        <v>0</v>
      </c>
      <c r="BE43" s="140">
        <f t="shared" si="61"/>
        <v>27.630574399024315</v>
      </c>
      <c r="BF43" s="140">
        <f t="shared" si="61"/>
        <v>40.34787037201923</v>
      </c>
      <c r="BG43" s="140">
        <f t="shared" si="61"/>
        <v>4.0643313794415432</v>
      </c>
      <c r="BH43" s="140">
        <f t="shared" si="61"/>
        <v>9.130745113204549</v>
      </c>
      <c r="BI43" s="140">
        <f t="shared" si="61"/>
        <v>0.73816759565858137</v>
      </c>
      <c r="BJ43" s="140">
        <f t="shared" si="61"/>
        <v>1.064257761124245</v>
      </c>
      <c r="BK43" s="140">
        <f t="shared" si="61"/>
        <v>7.3419895267116964</v>
      </c>
      <c r="BL43" s="32" t="s">
        <v>233</v>
      </c>
    </row>
    <row r="44" spans="2:65" ht="30.75" customHeight="1" thickBot="1" x14ac:dyDescent="0.3">
      <c r="B44" s="51"/>
      <c r="C44" s="55" t="s">
        <v>36</v>
      </c>
      <c r="D44" s="56" t="s">
        <v>47</v>
      </c>
      <c r="E44" s="56" t="s">
        <v>142</v>
      </c>
      <c r="F44" s="103" t="s">
        <v>44</v>
      </c>
      <c r="G44" s="108">
        <v>15.792452758370981</v>
      </c>
      <c r="H44" s="110" t="s">
        <v>254</v>
      </c>
      <c r="I44" s="138">
        <v>0.71308941819601712</v>
      </c>
      <c r="J44" s="138">
        <v>1.1760484185864895</v>
      </c>
      <c r="K44" s="138">
        <v>6.2436548223350249E-2</v>
      </c>
      <c r="L44" s="138">
        <v>0</v>
      </c>
      <c r="M44" s="138">
        <v>1.1847254978524013</v>
      </c>
      <c r="N44" s="138">
        <v>8.1999999999999993</v>
      </c>
      <c r="O44" s="138">
        <v>0.29388402967590782</v>
      </c>
      <c r="P44" s="138">
        <v>3.5492776259273717E-2</v>
      </c>
      <c r="Q44" s="138">
        <v>9.7176884029675906E-2</v>
      </c>
      <c r="R44" s="138">
        <v>1.404005857087075</v>
      </c>
      <c r="S44" s="138">
        <v>3.2194845763373676E-2</v>
      </c>
      <c r="T44" s="138">
        <v>3.2133049590003901</v>
      </c>
      <c r="U44" s="138">
        <v>0.31135025380710657</v>
      </c>
      <c r="V44" s="138">
        <v>1.3460519328387348</v>
      </c>
      <c r="W44" s="138">
        <v>0.18803006638032016</v>
      </c>
      <c r="X44" s="138">
        <v>4.2002346739554861</v>
      </c>
      <c r="Y44" s="138">
        <v>0.14270753611870363</v>
      </c>
      <c r="Z44" s="138">
        <v>4.8732526356891834E-2</v>
      </c>
      <c r="AA44" s="138">
        <v>8.3937133932057775E-2</v>
      </c>
      <c r="AB44" s="138">
        <v>0</v>
      </c>
      <c r="AC44" s="138">
        <v>2.0062944162436547</v>
      </c>
      <c r="AD44" s="138">
        <v>2.9297149550956654</v>
      </c>
      <c r="AE44" s="138">
        <v>0.29511675126903547</v>
      </c>
      <c r="AF44" s="138">
        <v>0.66299609527528303</v>
      </c>
      <c r="AG44" s="138">
        <v>5.3599375244045289E-2</v>
      </c>
      <c r="AH44" s="138">
        <v>7.7277235454900423E-2</v>
      </c>
      <c r="AI44" s="138">
        <v>0.53311206559937518</v>
      </c>
      <c r="AJ44" s="110" t="s">
        <v>95</v>
      </c>
      <c r="AK44" s="139">
        <f t="shared" si="60"/>
        <v>11.261430949354848</v>
      </c>
      <c r="AL44" s="140">
        <f t="shared" si="60"/>
        <v>18.572689092084037</v>
      </c>
      <c r="AM44" s="140">
        <f t="shared" si="60"/>
        <v>0.98602623821301039</v>
      </c>
      <c r="AN44" s="140">
        <f t="shared" si="60"/>
        <v>0</v>
      </c>
      <c r="AO44" s="140">
        <f t="shared" si="60"/>
        <v>18.709721456471588</v>
      </c>
      <c r="AP44" s="140">
        <f t="shared" si="60"/>
        <v>129.49811261864204</v>
      </c>
      <c r="AQ44" s="140">
        <f t="shared" si="60"/>
        <v>4.6411496550964699</v>
      </c>
      <c r="AR44" s="140">
        <f t="shared" si="60"/>
        <v>0.56051799233801125</v>
      </c>
      <c r="AS44" s="140">
        <f t="shared" si="60"/>
        <v>1.5346613502443522</v>
      </c>
      <c r="AT44" s="140">
        <f t="shared" si="60"/>
        <v>22.172696170523793</v>
      </c>
      <c r="AU44" s="140">
        <f t="shared" si="60"/>
        <v>0.50843558078111895</v>
      </c>
      <c r="AV44" s="140">
        <f t="shared" si="60"/>
        <v>50.745966763252866</v>
      </c>
      <c r="AW44" s="140">
        <f t="shared" si="60"/>
        <v>4.9169841745555454</v>
      </c>
      <c r="AX44" s="140">
        <f t="shared" si="60"/>
        <v>21.257461559669668</v>
      </c>
      <c r="AY44" s="140">
        <f t="shared" si="60"/>
        <v>2.9694559404645657</v>
      </c>
      <c r="AZ44" s="140">
        <f t="shared" si="60"/>
        <v>66.33200766251376</v>
      </c>
      <c r="BA44" s="140">
        <f t="shared" si="61"/>
        <v>2.2537020224181474</v>
      </c>
      <c r="BB44" s="140">
        <f t="shared" si="61"/>
        <v>0.76960612028728292</v>
      </c>
      <c r="BC44" s="140">
        <f t="shared" si="61"/>
        <v>1.3255732222950802</v>
      </c>
      <c r="BD44" s="140">
        <f t="shared" si="61"/>
        <v>0</v>
      </c>
      <c r="BE44" s="140">
        <f t="shared" si="61"/>
        <v>31.684309787911403</v>
      </c>
      <c r="BF44" s="140">
        <f t="shared" si="61"/>
        <v>46.267385023841257</v>
      </c>
      <c r="BG44" s="140">
        <f t="shared" si="61"/>
        <v>4.6606173526201617</v>
      </c>
      <c r="BH44" s="140">
        <f t="shared" si="61"/>
        <v>10.470334513619333</v>
      </c>
      <c r="BI44" s="140">
        <f t="shared" si="61"/>
        <v>0.84646560141978433</v>
      </c>
      <c r="BJ44" s="140">
        <f t="shared" si="61"/>
        <v>1.220397090219026</v>
      </c>
      <c r="BK44" s="140">
        <f t="shared" si="61"/>
        <v>8.4191471108957039</v>
      </c>
      <c r="BL44" s="32" t="s">
        <v>233</v>
      </c>
    </row>
    <row r="45" spans="2:65" s="26" customFormat="1" ht="15.75" thickBot="1" x14ac:dyDescent="0.3">
      <c r="B45" s="58"/>
      <c r="C45" s="55"/>
      <c r="D45" s="56"/>
      <c r="E45" s="56" t="s">
        <v>144</v>
      </c>
      <c r="F45" s="103" t="str">
        <f>F30</f>
        <v>Membrane for deblending - Investment</v>
      </c>
      <c r="G45" s="108">
        <v>0.9543147208121826</v>
      </c>
      <c r="H45" s="110" t="str">
        <f>H30</f>
        <v>€/kW/year</v>
      </c>
      <c r="I45" s="108">
        <v>0.52971278002205313</v>
      </c>
      <c r="J45" s="108">
        <v>2.9476825067589982</v>
      </c>
      <c r="K45" s="108">
        <v>0.52520622556313779</v>
      </c>
      <c r="L45" s="108">
        <v>0</v>
      </c>
      <c r="M45" s="108">
        <v>0.45072335810537567</v>
      </c>
      <c r="N45" s="108">
        <v>4.3545051614787962</v>
      </c>
      <c r="O45" s="108">
        <v>6.4673882113039816E-2</v>
      </c>
      <c r="P45" s="108">
        <v>8.8717264326092365E-3</v>
      </c>
      <c r="Q45" s="108">
        <v>0.51142997999601836</v>
      </c>
      <c r="R45" s="108">
        <v>1.4743469083247616</v>
      </c>
      <c r="S45" s="108">
        <v>4.5397085302864744E-2</v>
      </c>
      <c r="T45" s="108">
        <v>1.9402687957927207</v>
      </c>
      <c r="U45" s="108">
        <v>0.5580622341765199</v>
      </c>
      <c r="V45" s="108">
        <v>1.183081543338216</v>
      </c>
      <c r="W45" s="108">
        <v>0</v>
      </c>
      <c r="X45" s="108">
        <v>1.9402979751901008</v>
      </c>
      <c r="Y45" s="108">
        <v>1.7982172548935476</v>
      </c>
      <c r="Z45" s="108">
        <v>4.6856927008690402E-2</v>
      </c>
      <c r="AA45" s="108">
        <v>0</v>
      </c>
      <c r="AB45" s="108">
        <v>0</v>
      </c>
      <c r="AC45" s="108">
        <v>3.5277908085105398</v>
      </c>
      <c r="AD45" s="108">
        <v>4.1454616325622267</v>
      </c>
      <c r="AE45" s="108">
        <v>0.26744123004855352</v>
      </c>
      <c r="AF45" s="108">
        <v>0.86415030661409831</v>
      </c>
      <c r="AG45" s="108">
        <v>0.18573185381248863</v>
      </c>
      <c r="AH45" s="108">
        <v>5.4422086875246599E-2</v>
      </c>
      <c r="AI45" s="108">
        <v>0.5940001381134753</v>
      </c>
      <c r="AJ45" s="108" t="str">
        <f>AJ30</f>
        <v>GW</v>
      </c>
      <c r="AK45" s="139">
        <f>$G45*I45</f>
        <v>0.50551270377739077</v>
      </c>
      <c r="AL45" s="139">
        <f t="shared" si="60"/>
        <v>2.8130168084806679</v>
      </c>
      <c r="AM45" s="139">
        <f t="shared" si="60"/>
        <v>0.501212032517106</v>
      </c>
      <c r="AN45" s="139">
        <f t="shared" si="60"/>
        <v>0</v>
      </c>
      <c r="AO45" s="139">
        <f t="shared" si="60"/>
        <v>0.43013193565386099</v>
      </c>
      <c r="AP45" s="139">
        <f t="shared" si="60"/>
        <v>4.1555683774518455</v>
      </c>
      <c r="AQ45" s="139">
        <f t="shared" si="60"/>
        <v>6.1719237752545605E-2</v>
      </c>
      <c r="AR45" s="139">
        <f t="shared" si="60"/>
        <v>8.4664191336575444E-3</v>
      </c>
      <c r="AS45" s="139">
        <f t="shared" si="60"/>
        <v>0.48806515857488042</v>
      </c>
      <c r="AT45" s="139">
        <f t="shared" si="60"/>
        <v>1.4069909581982494</v>
      </c>
      <c r="AU45" s="139">
        <f t="shared" si="60"/>
        <v>4.3323106786490206E-2</v>
      </c>
      <c r="AV45" s="139">
        <f t="shared" si="60"/>
        <v>1.85162707415752</v>
      </c>
      <c r="AW45" s="139">
        <f t="shared" si="60"/>
        <v>0.53256700520398847</v>
      </c>
      <c r="AX45" s="139">
        <f t="shared" si="60"/>
        <v>1.1290321327288557</v>
      </c>
      <c r="AY45" s="139">
        <f t="shared" si="60"/>
        <v>0</v>
      </c>
      <c r="AZ45" s="139">
        <f t="shared" si="60"/>
        <v>1.8516549204859842</v>
      </c>
      <c r="BA45" s="139">
        <f t="shared" si="61"/>
        <v>1.7160651975633852</v>
      </c>
      <c r="BB45" s="139">
        <f t="shared" si="61"/>
        <v>4.4716255216415202E-2</v>
      </c>
      <c r="BC45" s="139">
        <f t="shared" si="61"/>
        <v>0</v>
      </c>
      <c r="BD45" s="139">
        <f t="shared" si="61"/>
        <v>0</v>
      </c>
      <c r="BE45" s="139">
        <f t="shared" si="61"/>
        <v>3.3666227005075195</v>
      </c>
      <c r="BF45" s="139">
        <f t="shared" si="61"/>
        <v>3.9560750605162363</v>
      </c>
      <c r="BG45" s="139">
        <f t="shared" si="61"/>
        <v>0.25522310278745208</v>
      </c>
      <c r="BH45" s="139">
        <f t="shared" si="61"/>
        <v>0.82467135859619523</v>
      </c>
      <c r="BI45" s="139">
        <f t="shared" si="61"/>
        <v>0.17724664221699421</v>
      </c>
      <c r="BJ45" s="139">
        <f t="shared" si="61"/>
        <v>5.1935798642367303E-2</v>
      </c>
      <c r="BK45" s="139">
        <f t="shared" si="61"/>
        <v>0.56686307596615904</v>
      </c>
      <c r="BL45" s="32" t="s">
        <v>233</v>
      </c>
    </row>
    <row r="46" spans="2:65" s="26" customFormat="1" ht="15.75" thickBot="1" x14ac:dyDescent="0.3">
      <c r="B46" s="58"/>
      <c r="C46" s="55"/>
      <c r="D46" s="56"/>
      <c r="E46" s="56"/>
      <c r="F46" s="103" t="str">
        <f>F31</f>
        <v>Membrane for deblending - H2. use</v>
      </c>
      <c r="G46" s="108">
        <v>1.1002444987775062</v>
      </c>
      <c r="H46" s="110" t="str">
        <f>H31</f>
        <v>€/MWh gas mix</v>
      </c>
      <c r="I46" s="108">
        <v>9.2805679059863699</v>
      </c>
      <c r="J46" s="108">
        <v>51.643397518417643</v>
      </c>
      <c r="K46" s="108">
        <v>9.2016130718661735</v>
      </c>
      <c r="L46" s="108">
        <v>0</v>
      </c>
      <c r="M46" s="108">
        <v>7.8966732340061832</v>
      </c>
      <c r="N46" s="108">
        <v>76.290930429108499</v>
      </c>
      <c r="O46" s="108">
        <v>1.1330864146204576</v>
      </c>
      <c r="P46" s="108">
        <v>0.15543264709931381</v>
      </c>
      <c r="Q46" s="108">
        <v>8.9602532495302416</v>
      </c>
      <c r="R46" s="108">
        <v>25.830557833849824</v>
      </c>
      <c r="S46" s="108">
        <v>0.79535693450619027</v>
      </c>
      <c r="T46" s="108">
        <v>33.993509302288459</v>
      </c>
      <c r="U46" s="108">
        <v>9.7772503427726285</v>
      </c>
      <c r="V46" s="108">
        <v>20.727588639285546</v>
      </c>
      <c r="W46" s="108">
        <v>0</v>
      </c>
      <c r="X46" s="108">
        <v>33.994020525330569</v>
      </c>
      <c r="Y46" s="108">
        <v>31.50476630573495</v>
      </c>
      <c r="Z46" s="108">
        <v>0.82093336119225579</v>
      </c>
      <c r="AA46" s="108">
        <v>0</v>
      </c>
      <c r="AB46" s="108">
        <v>0</v>
      </c>
      <c r="AC46" s="108">
        <v>61.806894965104647</v>
      </c>
      <c r="AD46" s="108">
        <v>72.628487802490213</v>
      </c>
      <c r="AE46" s="108">
        <v>4.6855703504506581</v>
      </c>
      <c r="AF46" s="108">
        <v>15.139913371879</v>
      </c>
      <c r="AG46" s="108">
        <v>3.2540220787948009</v>
      </c>
      <c r="AH46" s="108">
        <v>0.95347496205432047</v>
      </c>
      <c r="AI46" s="108">
        <v>10.406882419748086</v>
      </c>
      <c r="AJ46" s="108" t="str">
        <f>AJ31</f>
        <v>TWh</v>
      </c>
      <c r="AK46" s="139">
        <f t="shared" ref="AK46:AZ52" si="62">$G46*I46</f>
        <v>10.210893784092583</v>
      </c>
      <c r="AL46" s="139">
        <f t="shared" si="60"/>
        <v>56.820364017818925</v>
      </c>
      <c r="AM46" s="139">
        <f t="shared" si="60"/>
        <v>10.124024162199946</v>
      </c>
      <c r="AN46" s="139">
        <f t="shared" si="60"/>
        <v>0</v>
      </c>
      <c r="AO46" s="139">
        <f t="shared" si="60"/>
        <v>8.6882712843588816</v>
      </c>
      <c r="AP46" s="139">
        <f t="shared" si="60"/>
        <v>83.938676511244083</v>
      </c>
      <c r="AQ46" s="139">
        <f t="shared" si="60"/>
        <v>1.2466720943256868</v>
      </c>
      <c r="AR46" s="139">
        <f t="shared" si="60"/>
        <v>0.17101391490144552</v>
      </c>
      <c r="AS46" s="139">
        <f t="shared" si="60"/>
        <v>9.8584693454489223</v>
      </c>
      <c r="AT46" s="139">
        <f t="shared" si="60"/>
        <v>28.419929157047484</v>
      </c>
      <c r="AU46" s="139">
        <f t="shared" si="60"/>
        <v>0.87508709175497712</v>
      </c>
      <c r="AV46" s="139">
        <f t="shared" si="60"/>
        <v>37.401171603984857</v>
      </c>
      <c r="AW46" s="139">
        <f t="shared" si="60"/>
        <v>10.757365902806072</v>
      </c>
      <c r="AX46" s="139">
        <f t="shared" si="60"/>
        <v>22.805415373297055</v>
      </c>
      <c r="AY46" s="139">
        <f t="shared" si="60"/>
        <v>0</v>
      </c>
      <c r="AZ46" s="139">
        <f t="shared" si="60"/>
        <v>37.401734074324587</v>
      </c>
      <c r="BA46" s="139">
        <f t="shared" si="61"/>
        <v>34.662945813155815</v>
      </c>
      <c r="BB46" s="139">
        <f t="shared" si="61"/>
        <v>0.90322741451470689</v>
      </c>
      <c r="BC46" s="139">
        <f t="shared" si="61"/>
        <v>0</v>
      </c>
      <c r="BD46" s="139">
        <f t="shared" si="61"/>
        <v>0</v>
      </c>
      <c r="BE46" s="139">
        <f t="shared" si="61"/>
        <v>68.002696171875527</v>
      </c>
      <c r="BF46" s="139">
        <f t="shared" si="61"/>
        <v>79.909094159219066</v>
      </c>
      <c r="BG46" s="139">
        <f t="shared" si="61"/>
        <v>5.1552730017183279</v>
      </c>
      <c r="BH46" s="139">
        <f t="shared" si="61"/>
        <v>16.657606399377876</v>
      </c>
      <c r="BI46" s="139">
        <f t="shared" si="61"/>
        <v>3.5802198910945244</v>
      </c>
      <c r="BJ46" s="139">
        <f t="shared" si="61"/>
        <v>1.0490555817223575</v>
      </c>
      <c r="BK46" s="139">
        <f t="shared" si="61"/>
        <v>11.450115131752174</v>
      </c>
      <c r="BL46" s="32" t="s">
        <v>233</v>
      </c>
    </row>
    <row r="47" spans="2:65" s="26" customFormat="1" ht="15.75" thickBot="1" x14ac:dyDescent="0.3">
      <c r="B47" s="58"/>
      <c r="C47" s="55"/>
      <c r="D47" s="56"/>
      <c r="E47" s="56" t="s">
        <v>79</v>
      </c>
      <c r="F47" s="103" t="str">
        <f>F13</f>
        <v>Membrane for deblending - Investment</v>
      </c>
      <c r="G47" s="108">
        <v>0.9543147208121826</v>
      </c>
      <c r="H47" s="110" t="str">
        <f t="shared" ref="H47:AJ47" si="63">H13</f>
        <v>€/kW/year</v>
      </c>
      <c r="I47" s="108">
        <v>6.0035266745224227</v>
      </c>
      <c r="J47" s="108">
        <v>5.9890738641990264</v>
      </c>
      <c r="K47" s="108">
        <v>0.86825457230237579</v>
      </c>
      <c r="L47" s="108">
        <v>0</v>
      </c>
      <c r="M47" s="108">
        <v>0.71957464190240539</v>
      </c>
      <c r="N47" s="108">
        <v>36.695649457592538</v>
      </c>
      <c r="O47" s="108">
        <v>1.0808829899723527</v>
      </c>
      <c r="P47" s="108">
        <v>0.38885387479973327</v>
      </c>
      <c r="Q47" s="108">
        <v>8.6245539779266043</v>
      </c>
      <c r="R47" s="108">
        <v>52.578300069044381</v>
      </c>
      <c r="S47" s="108">
        <v>1.5418811406433697</v>
      </c>
      <c r="T47" s="108">
        <v>15.401078267320464</v>
      </c>
      <c r="U47" s="108">
        <v>0.84519360430115764</v>
      </c>
      <c r="V47" s="108">
        <v>3.7344375812003596</v>
      </c>
      <c r="W47" s="108">
        <v>4.0607736128061624</v>
      </c>
      <c r="X47" s="108">
        <v>70.950119589237133</v>
      </c>
      <c r="Y47" s="108">
        <v>1.3921572785979541</v>
      </c>
      <c r="Z47" s="108">
        <v>0.12418851134267561</v>
      </c>
      <c r="AA47" s="108">
        <v>1.5170814679787805</v>
      </c>
      <c r="AB47" s="108">
        <v>0.24625</v>
      </c>
      <c r="AC47" s="108">
        <v>13.309996918469576</v>
      </c>
      <c r="AD47" s="108">
        <v>4.5187908015802538</v>
      </c>
      <c r="AE47" s="108">
        <v>6.0998122861788815</v>
      </c>
      <c r="AF47" s="108">
        <v>3.2567494862198503</v>
      </c>
      <c r="AG47" s="108">
        <v>1.5310852414772809</v>
      </c>
      <c r="AH47" s="108">
        <v>0.18919456408097252</v>
      </c>
      <c r="AI47" s="108">
        <v>2.1392941613440275</v>
      </c>
      <c r="AJ47" s="108" t="str">
        <f t="shared" si="63"/>
        <v>GW gas launching capacity</v>
      </c>
      <c r="AK47" s="139">
        <f t="shared" si="62"/>
        <v>5.7292538822853567</v>
      </c>
      <c r="AL47" s="139">
        <f t="shared" si="60"/>
        <v>5.7154613526366331</v>
      </c>
      <c r="AM47" s="139">
        <f t="shared" si="60"/>
        <v>0.82858811976064273</v>
      </c>
      <c r="AN47" s="139">
        <f t="shared" si="60"/>
        <v>0</v>
      </c>
      <c r="AO47" s="139">
        <f t="shared" si="60"/>
        <v>0.68670067349062025</v>
      </c>
      <c r="AP47" s="139">
        <f t="shared" si="60"/>
        <v>35.019198467144143</v>
      </c>
      <c r="AQ47" s="139">
        <f t="shared" si="60"/>
        <v>1.0315025488061029</v>
      </c>
      <c r="AR47" s="139">
        <f t="shared" si="60"/>
        <v>0.37108897696624288</v>
      </c>
      <c r="AS47" s="139">
        <f t="shared" si="60"/>
        <v>8.2305388215746262</v>
      </c>
      <c r="AT47" s="139">
        <f t="shared" si="60"/>
        <v>50.176245751169247</v>
      </c>
      <c r="AU47" s="139">
        <f t="shared" si="60"/>
        <v>1.4714398702586471</v>
      </c>
      <c r="AV47" s="139">
        <f t="shared" si="60"/>
        <v>14.697475706884502</v>
      </c>
      <c r="AW47" s="139">
        <f t="shared" si="60"/>
        <v>0.80658069852090164</v>
      </c>
      <c r="AX47" s="139">
        <f t="shared" si="60"/>
        <v>3.5638287576937437</v>
      </c>
      <c r="AY47" s="139">
        <f t="shared" si="60"/>
        <v>3.8752560365865909</v>
      </c>
      <c r="AZ47" s="139">
        <f t="shared" si="60"/>
        <v>67.708743567393796</v>
      </c>
      <c r="BA47" s="139">
        <f t="shared" si="61"/>
        <v>1.3285561846518545</v>
      </c>
      <c r="BB47" s="139">
        <f t="shared" si="61"/>
        <v>0.11851492453006605</v>
      </c>
      <c r="BC47" s="139">
        <f t="shared" si="61"/>
        <v>1.4477731775635061</v>
      </c>
      <c r="BD47" s="139">
        <f t="shared" si="61"/>
        <v>0.23499999999999996</v>
      </c>
      <c r="BE47" s="139">
        <f t="shared" si="61"/>
        <v>12.701925993260303</v>
      </c>
      <c r="BF47" s="139">
        <f t="shared" si="61"/>
        <v>4.3123485822187186</v>
      </c>
      <c r="BG47" s="139">
        <f t="shared" si="61"/>
        <v>5.8211406588915207</v>
      </c>
      <c r="BH47" s="139">
        <f t="shared" si="61"/>
        <v>3.1079639766971154</v>
      </c>
      <c r="BI47" s="139">
        <f t="shared" si="61"/>
        <v>1.4611371847600445</v>
      </c>
      <c r="BJ47" s="139">
        <f t="shared" si="61"/>
        <v>0.18055115760011589</v>
      </c>
      <c r="BK47" s="139">
        <f t="shared" si="61"/>
        <v>2.0415599103181581</v>
      </c>
      <c r="BL47" s="32" t="s">
        <v>233</v>
      </c>
    </row>
    <row r="48" spans="2:65" s="26" customFormat="1" ht="15.75" thickBot="1" x14ac:dyDescent="0.3">
      <c r="B48" s="58"/>
      <c r="C48" s="55"/>
      <c r="D48" s="56"/>
      <c r="E48" s="56"/>
      <c r="F48" s="103" t="str">
        <f>F15</f>
        <v>Membrane for deblending - H2. use</v>
      </c>
      <c r="G48" s="108">
        <v>1.1002444987775062</v>
      </c>
      <c r="H48" s="110" t="str">
        <f t="shared" ref="H48:AJ48" si="64">H15</f>
        <v>€/MWh gas mix</v>
      </c>
      <c r="I48" s="108">
        <v>1.2424858612007181</v>
      </c>
      <c r="J48" s="108">
        <v>16.181430058480977</v>
      </c>
      <c r="K48" s="108">
        <v>4.870362441540169</v>
      </c>
      <c r="L48" s="108">
        <v>0</v>
      </c>
      <c r="M48" s="108">
        <v>0.24798447305387794</v>
      </c>
      <c r="N48" s="108">
        <v>102.07660317293096</v>
      </c>
      <c r="O48" s="108">
        <v>0.39558944852587563</v>
      </c>
      <c r="P48" s="108">
        <v>4.8017464802045613E-2</v>
      </c>
      <c r="Q48" s="108">
        <v>18.191178488876879</v>
      </c>
      <c r="R48" s="108">
        <v>26.659939241537877</v>
      </c>
      <c r="S48" s="108">
        <v>4.7083249040266955</v>
      </c>
      <c r="T48" s="108">
        <v>21.712308538684265</v>
      </c>
      <c r="U48" s="108">
        <v>1.718941023111644</v>
      </c>
      <c r="V48" s="108">
        <v>5.559211359471492</v>
      </c>
      <c r="W48" s="108">
        <v>13.20683865335174</v>
      </c>
      <c r="X48" s="108">
        <v>102.04148729411179</v>
      </c>
      <c r="Y48" s="108">
        <v>1.0344844533745821</v>
      </c>
      <c r="Z48" s="108">
        <v>1.0066240395261128E-2</v>
      </c>
      <c r="AA48" s="108">
        <v>3.3280231519263408</v>
      </c>
      <c r="AB48" s="108">
        <v>0.52404428219945809</v>
      </c>
      <c r="AC48" s="108">
        <v>29.401401807239036</v>
      </c>
      <c r="AD48" s="108">
        <v>19.218274149309558</v>
      </c>
      <c r="AE48" s="108">
        <v>2.1146988225410821</v>
      </c>
      <c r="AF48" s="108">
        <v>10.01100053715551</v>
      </c>
      <c r="AG48" s="108">
        <v>0.2985596551960577</v>
      </c>
      <c r="AH48" s="108">
        <v>0.2344023055605971</v>
      </c>
      <c r="AI48" s="108">
        <v>4.7108972402284284</v>
      </c>
      <c r="AJ48" s="108" t="str">
        <f t="shared" si="64"/>
        <v>TWh gas consumption</v>
      </c>
      <c r="AK48" s="139">
        <f t="shared" si="62"/>
        <v>1.3670382335949223</v>
      </c>
      <c r="AL48" s="139">
        <f t="shared" si="62"/>
        <v>17.803529404196674</v>
      </c>
      <c r="AM48" s="139">
        <f t="shared" si="62"/>
        <v>5.3585894833571546</v>
      </c>
      <c r="AN48" s="139">
        <f t="shared" si="62"/>
        <v>0</v>
      </c>
      <c r="AO48" s="139">
        <f t="shared" si="62"/>
        <v>0.27284355225976792</v>
      </c>
      <c r="AP48" s="139">
        <f t="shared" si="62"/>
        <v>112.30922109491182</v>
      </c>
      <c r="AQ48" s="139">
        <f t="shared" si="62"/>
        <v>0.43524511451502212</v>
      </c>
      <c r="AR48" s="139">
        <f t="shared" si="62"/>
        <v>5.2830951493693219E-2</v>
      </c>
      <c r="AS48" s="139">
        <f t="shared" si="62"/>
        <v>20.014744058666494</v>
      </c>
      <c r="AT48" s="139">
        <f t="shared" si="62"/>
        <v>29.332451488244612</v>
      </c>
      <c r="AU48" s="139">
        <f t="shared" si="62"/>
        <v>5.1803085741125017</v>
      </c>
      <c r="AV48" s="139">
        <f t="shared" si="62"/>
        <v>23.888848025447238</v>
      </c>
      <c r="AW48" s="139">
        <f t="shared" si="62"/>
        <v>1.8912554044015644</v>
      </c>
      <c r="AX48" s="139">
        <f t="shared" si="62"/>
        <v>6.1164917157999303</v>
      </c>
      <c r="AY48" s="139">
        <f t="shared" si="62"/>
        <v>14.530751574592379</v>
      </c>
      <c r="AZ48" s="139">
        <f t="shared" si="62"/>
        <v>112.27058504242129</v>
      </c>
      <c r="BA48" s="139">
        <f t="shared" si="61"/>
        <v>1.1381858288962394</v>
      </c>
      <c r="BB48" s="139">
        <f t="shared" si="61"/>
        <v>1.1075325618257966E-2</v>
      </c>
      <c r="BC48" s="139">
        <f t="shared" si="61"/>
        <v>3.6616391647111333</v>
      </c>
      <c r="BD48" s="139">
        <f t="shared" si="61"/>
        <v>0.57657683860576081</v>
      </c>
      <c r="BE48" s="139">
        <f t="shared" si="61"/>
        <v>32.348730594761776</v>
      </c>
      <c r="BF48" s="139">
        <f t="shared" si="61"/>
        <v>21.144800408775797</v>
      </c>
      <c r="BG48" s="139">
        <f t="shared" si="61"/>
        <v>2.3266857460720956</v>
      </c>
      <c r="BH48" s="139">
        <f t="shared" si="61"/>
        <v>11.01454826826401</v>
      </c>
      <c r="BI48" s="139">
        <f t="shared" si="61"/>
        <v>0.32848861818637159</v>
      </c>
      <c r="BJ48" s="139">
        <f t="shared" si="61"/>
        <v>0.25789984719381098</v>
      </c>
      <c r="BK48" s="139">
        <f t="shared" si="61"/>
        <v>5.1831387728674647</v>
      </c>
      <c r="BL48" s="32" t="s">
        <v>233</v>
      </c>
    </row>
    <row r="49" spans="2:64" s="26" customFormat="1" ht="15.75" thickBot="1" x14ac:dyDescent="0.3">
      <c r="B49" s="58"/>
      <c r="C49" s="55"/>
      <c r="D49" s="56"/>
      <c r="E49" s="56" t="s">
        <v>146</v>
      </c>
      <c r="F49" s="103" t="str">
        <f>F16</f>
        <v>Membrane for deblending - Investment</v>
      </c>
      <c r="G49" s="108">
        <v>2.5965770171149143</v>
      </c>
      <c r="H49" s="110" t="str">
        <f>H16</f>
        <v>€/kW/year</v>
      </c>
      <c r="I49" s="108">
        <v>1.1300121211022802</v>
      </c>
      <c r="J49" s="108">
        <v>1.6779019070782126</v>
      </c>
      <c r="K49" s="108">
        <v>0.28755145354172568</v>
      </c>
      <c r="L49" s="108">
        <v>0</v>
      </c>
      <c r="M49" s="108">
        <v>0.58147378855159881</v>
      </c>
      <c r="N49" s="108">
        <v>9.3615040387117254</v>
      </c>
      <c r="O49" s="108">
        <v>0.19056906252255507</v>
      </c>
      <c r="P49" s="108">
        <v>1.5271521911347993E-2</v>
      </c>
      <c r="Q49" s="108">
        <v>0.43953923200547634</v>
      </c>
      <c r="R49" s="108">
        <v>1.5632943078260249</v>
      </c>
      <c r="S49" s="108">
        <v>0.14942471828303736</v>
      </c>
      <c r="T49" s="108">
        <v>2.5693819523803847</v>
      </c>
      <c r="U49" s="108">
        <v>0.15881431902306545</v>
      </c>
      <c r="V49" s="108">
        <v>0.70715919638862368</v>
      </c>
      <c r="W49" s="108">
        <v>0.30462774130381964</v>
      </c>
      <c r="X49" s="108">
        <v>3.741040741655997</v>
      </c>
      <c r="Y49" s="108">
        <v>0.22159057254646602</v>
      </c>
      <c r="Z49" s="108">
        <v>2.7086661680638675E-2</v>
      </c>
      <c r="AA49" s="108">
        <v>0.14827045398275712</v>
      </c>
      <c r="AB49" s="108">
        <v>0</v>
      </c>
      <c r="AC49" s="108">
        <v>4.7405334192506139</v>
      </c>
      <c r="AD49" s="108">
        <v>1.624620489871099</v>
      </c>
      <c r="AE49" s="108">
        <v>0.14018601395031252</v>
      </c>
      <c r="AF49" s="108">
        <v>0.78880687735808119</v>
      </c>
      <c r="AG49" s="108">
        <v>6.2986280305463466E-2</v>
      </c>
      <c r="AH49" s="108">
        <v>8.6218976900772321E-2</v>
      </c>
      <c r="AI49" s="108">
        <v>0.4719649659174161</v>
      </c>
      <c r="AJ49" s="108" t="str">
        <f>AJ16</f>
        <v>GW gas launching capacity</v>
      </c>
      <c r="AK49" s="139">
        <f t="shared" si="62"/>
        <v>2.9341635027154562</v>
      </c>
      <c r="AL49" s="139">
        <f t="shared" si="62"/>
        <v>4.3568015288925714</v>
      </c>
      <c r="AM49" s="139">
        <f t="shared" si="62"/>
        <v>0.74664949550443194</v>
      </c>
      <c r="AN49" s="139">
        <f t="shared" si="62"/>
        <v>0</v>
      </c>
      <c r="AO49" s="139">
        <f t="shared" si="62"/>
        <v>1.5098414754078189</v>
      </c>
      <c r="AP49" s="139">
        <f t="shared" si="62"/>
        <v>24.307866232547315</v>
      </c>
      <c r="AQ49" s="139">
        <f t="shared" si="62"/>
        <v>0.49482724791920163</v>
      </c>
      <c r="AR49" s="139">
        <f t="shared" si="62"/>
        <v>3.9653682811373027E-2</v>
      </c>
      <c r="AS49" s="139">
        <f t="shared" si="62"/>
        <v>1.1412974679457599</v>
      </c>
      <c r="AT49" s="139">
        <f t="shared" si="62"/>
        <v>4.0592140706876245</v>
      </c>
      <c r="AU49" s="139">
        <f t="shared" si="62"/>
        <v>0.38799278928260555</v>
      </c>
      <c r="AV49" s="139">
        <f t="shared" si="62"/>
        <v>6.6715981257407542</v>
      </c>
      <c r="AW49" s="139">
        <f t="shared" si="62"/>
        <v>0.41237361076404766</v>
      </c>
      <c r="AX49" s="139">
        <f t="shared" si="62"/>
        <v>1.8361933167841524</v>
      </c>
      <c r="AY49" s="139">
        <f t="shared" si="62"/>
        <v>0.79098939184512573</v>
      </c>
      <c r="AZ49" s="139">
        <f t="shared" si="62"/>
        <v>9.7139004098744959</v>
      </c>
      <c r="BA49" s="139">
        <f t="shared" si="61"/>
        <v>0.57537698788348879</v>
      </c>
      <c r="BB49" s="139">
        <f t="shared" si="61"/>
        <v>7.033260319031362E-2</v>
      </c>
      <c r="BC49" s="139">
        <f t="shared" si="61"/>
        <v>0.38499565312882167</v>
      </c>
      <c r="BD49" s="139">
        <f t="shared" si="61"/>
        <v>0</v>
      </c>
      <c r="BE49" s="139">
        <f t="shared" si="61"/>
        <v>12.309160125291324</v>
      </c>
      <c r="BF49" s="139">
        <f t="shared" si="61"/>
        <v>4.2184522255332686</v>
      </c>
      <c r="BG49" s="139">
        <f t="shared" si="61"/>
        <v>0.36400378194433225</v>
      </c>
      <c r="BH49" s="139">
        <f t="shared" si="61"/>
        <v>2.0481978086901766</v>
      </c>
      <c r="BI49" s="139">
        <f t="shared" si="61"/>
        <v>0.16354872783472421</v>
      </c>
      <c r="BJ49" s="139">
        <f t="shared" si="61"/>
        <v>0.2238742138597071</v>
      </c>
      <c r="BK49" s="139">
        <f t="shared" si="61"/>
        <v>1.2254933833845865</v>
      </c>
      <c r="BL49" s="32" t="s">
        <v>233</v>
      </c>
    </row>
    <row r="50" spans="2:64" s="26" customFormat="1" ht="15.75" thickBot="1" x14ac:dyDescent="0.3">
      <c r="B50" s="58"/>
      <c r="C50" s="55"/>
      <c r="D50" s="56"/>
      <c r="E50" s="56"/>
      <c r="F50" s="103" t="str">
        <f>F18</f>
        <v>Membrane for deblending - H2. use</v>
      </c>
      <c r="G50" s="108">
        <v>1.1002444987775062</v>
      </c>
      <c r="H50" s="110" t="str">
        <f>H18</f>
        <v>€/MWh gas mix</v>
      </c>
      <c r="I50" s="108">
        <v>0.79166994273635027</v>
      </c>
      <c r="J50" s="108">
        <v>1.0239206679163659</v>
      </c>
      <c r="K50" s="108">
        <v>0.20455951189877131</v>
      </c>
      <c r="L50" s="108">
        <v>0</v>
      </c>
      <c r="M50" s="108">
        <v>0.36998953976399951</v>
      </c>
      <c r="N50" s="108">
        <v>5.5106699555260947</v>
      </c>
      <c r="O50" s="108">
        <v>0.12529333783551738</v>
      </c>
      <c r="P50" s="108">
        <v>9.2415021866336482E-3</v>
      </c>
      <c r="Q50" s="108">
        <v>0.2659854595547208</v>
      </c>
      <c r="R50" s="108">
        <v>1.0301776179920097</v>
      </c>
      <c r="S50" s="108">
        <v>9.042378806552856E-2</v>
      </c>
      <c r="T50" s="108">
        <v>1.702552482653108</v>
      </c>
      <c r="U50" s="108">
        <v>0.10288217889154855</v>
      </c>
      <c r="V50" s="108">
        <v>0.54486031290850301</v>
      </c>
      <c r="W50" s="108">
        <v>0.18434429480643844</v>
      </c>
      <c r="X50" s="108">
        <v>2.6075652499062132</v>
      </c>
      <c r="Y50" s="108">
        <v>0.13409467455917817</v>
      </c>
      <c r="Z50" s="108">
        <v>1.6391388140838722E-2</v>
      </c>
      <c r="AA50" s="108">
        <v>0.12934900111978095</v>
      </c>
      <c r="AB50" s="108">
        <v>0</v>
      </c>
      <c r="AC50" s="108">
        <v>2.9864402898829621</v>
      </c>
      <c r="AD50" s="108">
        <v>1.0241591620231385</v>
      </c>
      <c r="AE50" s="108">
        <v>8.9004601823758842E-2</v>
      </c>
      <c r="AF50" s="108">
        <v>0.54983939461781162</v>
      </c>
      <c r="AG50" s="108">
        <v>3.7237277908509669E-2</v>
      </c>
      <c r="AH50" s="108">
        <v>5.2175079090560121E-2</v>
      </c>
      <c r="AI50" s="108">
        <v>0.3024844712055148</v>
      </c>
      <c r="AJ50" s="108" t="str">
        <f>AJ18</f>
        <v>TWh losses</v>
      </c>
      <c r="AK50" s="139">
        <f t="shared" si="62"/>
        <v>0.87103049934317278</v>
      </c>
      <c r="AL50" s="139">
        <f t="shared" si="62"/>
        <v>1.1265630820595713</v>
      </c>
      <c r="AM50" s="139">
        <f t="shared" si="62"/>
        <v>0.22506547763923496</v>
      </c>
      <c r="AN50" s="139">
        <f t="shared" si="62"/>
        <v>0</v>
      </c>
      <c r="AO50" s="139">
        <f t="shared" si="62"/>
        <v>0.40707895573056185</v>
      </c>
      <c r="AP50" s="139">
        <f t="shared" si="62"/>
        <v>6.0630843031460708</v>
      </c>
      <c r="AQ50" s="139">
        <f t="shared" si="62"/>
        <v>0.13785330568699958</v>
      </c>
      <c r="AR50" s="139">
        <f t="shared" si="62"/>
        <v>1.0167911941283966E-2</v>
      </c>
      <c r="AS50" s="139">
        <f t="shared" si="62"/>
        <v>0.29264903862988845</v>
      </c>
      <c r="AT50" s="139">
        <f t="shared" si="62"/>
        <v>1.1334472569594238</v>
      </c>
      <c r="AU50" s="139">
        <f t="shared" si="62"/>
        <v>9.9488275377720911E-2</v>
      </c>
      <c r="AV50" s="139">
        <f t="shared" si="62"/>
        <v>1.8732240029190677</v>
      </c>
      <c r="AW50" s="139">
        <f t="shared" si="62"/>
        <v>0.11319555134766957</v>
      </c>
      <c r="AX50" s="139">
        <f t="shared" si="62"/>
        <v>0.59947956187977103</v>
      </c>
      <c r="AY50" s="139">
        <f t="shared" si="62"/>
        <v>0.20282379624180269</v>
      </c>
      <c r="AZ50" s="139">
        <f t="shared" si="62"/>
        <v>2.8689593214127043</v>
      </c>
      <c r="BA50" s="139">
        <f t="shared" si="61"/>
        <v>0.14753692799909579</v>
      </c>
      <c r="BB50" s="139">
        <f t="shared" si="61"/>
        <v>1.803453462928466E-2</v>
      </c>
      <c r="BC50" s="139">
        <f t="shared" si="61"/>
        <v>0.14231552690440449</v>
      </c>
      <c r="BD50" s="139">
        <f t="shared" si="61"/>
        <v>0</v>
      </c>
      <c r="BE50" s="139">
        <f t="shared" si="61"/>
        <v>3.28581449987123</v>
      </c>
      <c r="BF50" s="139">
        <f t="shared" si="61"/>
        <v>1.1268254838885388</v>
      </c>
      <c r="BG50" s="139">
        <f t="shared" si="61"/>
        <v>9.7926823522473061E-2</v>
      </c>
      <c r="BH50" s="139">
        <f t="shared" si="61"/>
        <v>0.60495776913940158</v>
      </c>
      <c r="BI50" s="139">
        <f t="shared" si="61"/>
        <v>4.0970110168286923E-2</v>
      </c>
      <c r="BJ50" s="139">
        <f t="shared" si="61"/>
        <v>5.7405343742670062E-2</v>
      </c>
      <c r="BK50" s="139">
        <f t="shared" si="61"/>
        <v>0.33280687540949067</v>
      </c>
      <c r="BL50" s="32" t="s">
        <v>233</v>
      </c>
    </row>
    <row r="51" spans="2:64" s="26" customFormat="1" ht="30.75" thickBot="1" x14ac:dyDescent="0.3">
      <c r="B51" s="58"/>
      <c r="C51" s="55"/>
      <c r="D51" s="56"/>
      <c r="E51" s="56" t="s">
        <v>145</v>
      </c>
      <c r="F51" s="103" t="str">
        <f>F23</f>
        <v xml:space="preserve">Calorific value adjustment - LPG demand </v>
      </c>
      <c r="G51" s="108">
        <v>5.270694891671595</v>
      </c>
      <c r="H51" s="110" t="str">
        <f>H23</f>
        <v>€/MWh gas mix</v>
      </c>
      <c r="I51" s="137">
        <v>12.200066531849698</v>
      </c>
      <c r="J51" s="137">
        <v>30.816339443247493</v>
      </c>
      <c r="K51" s="137">
        <v>5.622737015672219</v>
      </c>
      <c r="L51" s="137">
        <v>0.44037100748595093</v>
      </c>
      <c r="M51" s="137">
        <v>12.337569235409937</v>
      </c>
      <c r="N51" s="137">
        <v>103.55182329275542</v>
      </c>
      <c r="O51" s="137">
        <v>3.5864723541393411</v>
      </c>
      <c r="P51" s="137">
        <v>0.21053260375397859</v>
      </c>
      <c r="Q51" s="137">
        <v>5.3720178518886064</v>
      </c>
      <c r="R51" s="137">
        <v>40.837794709408712</v>
      </c>
      <c r="S51" s="137">
        <v>1.9574487801563345</v>
      </c>
      <c r="T51" s="137">
        <v>38.230016418828512</v>
      </c>
      <c r="U51" s="137">
        <v>2.3920971939156681</v>
      </c>
      <c r="V51" s="137">
        <v>12.21593659320674</v>
      </c>
      <c r="W51" s="137">
        <v>3.328718261428989</v>
      </c>
      <c r="X51" s="137">
        <v>40.58482040382615</v>
      </c>
      <c r="Y51" s="137">
        <v>1.6651849216181234</v>
      </c>
      <c r="Z51" s="137">
        <v>1.649099236158166</v>
      </c>
      <c r="AA51" s="137">
        <v>0.38050493181911255</v>
      </c>
      <c r="AB51" s="137">
        <v>6.3797539583138408E-3</v>
      </c>
      <c r="AC51" s="137">
        <v>31.045601787257308</v>
      </c>
      <c r="AD51" s="137">
        <v>24.813933361609287</v>
      </c>
      <c r="AE51" s="137">
        <v>7.7180651082569511</v>
      </c>
      <c r="AF51" s="137">
        <v>17.775898627681741</v>
      </c>
      <c r="AG51" s="137">
        <v>3.2680386453729104</v>
      </c>
      <c r="AH51" s="137">
        <v>2.7409070742440744</v>
      </c>
      <c r="AI51" s="137">
        <v>7.639027479172297</v>
      </c>
      <c r="AJ51" s="108" t="str">
        <f>AJ23</f>
        <v>TWh</v>
      </c>
      <c r="AK51" s="139">
        <f t="shared" si="62"/>
        <v>64.302828347473792</v>
      </c>
      <c r="AL51" s="139">
        <f t="shared" si="62"/>
        <v>162.42352288354243</v>
      </c>
      <c r="AM51" s="139">
        <f t="shared" si="62"/>
        <v>29.635731265716352</v>
      </c>
      <c r="AN51" s="139">
        <f t="shared" si="62"/>
        <v>2.3210612195964755</v>
      </c>
      <c r="AO51" s="139">
        <f t="shared" si="62"/>
        <v>65.027563144719778</v>
      </c>
      <c r="AP51" s="139">
        <f t="shared" si="62"/>
        <v>545.79006605240568</v>
      </c>
      <c r="AQ51" s="139">
        <f t="shared" si="62"/>
        <v>18.903201516083623</v>
      </c>
      <c r="AR51" s="139">
        <f t="shared" si="62"/>
        <v>1.109653119136415</v>
      </c>
      <c r="AS51" s="139">
        <f t="shared" si="62"/>
        <v>28.314267049917891</v>
      </c>
      <c r="AT51" s="139">
        <f t="shared" si="62"/>
        <v>215.24355596201377</v>
      </c>
      <c r="AU51" s="139">
        <f t="shared" si="62"/>
        <v>10.317115286278787</v>
      </c>
      <c r="AV51" s="139">
        <f t="shared" si="62"/>
        <v>201.49875224724065</v>
      </c>
      <c r="AW51" s="139">
        <f t="shared" si="62"/>
        <v>12.608014460353269</v>
      </c>
      <c r="AX51" s="139">
        <f t="shared" si="62"/>
        <v>64.38647459879887</v>
      </c>
      <c r="AY51" s="139">
        <f t="shared" si="62"/>
        <v>17.544658336327725</v>
      </c>
      <c r="AZ51" s="139">
        <f t="shared" si="62"/>
        <v>213.91020558185562</v>
      </c>
      <c r="BA51" s="139">
        <f t="shared" si="61"/>
        <v>8.7766816600612074</v>
      </c>
      <c r="BB51" s="139">
        <f t="shared" si="61"/>
        <v>8.6918989198783745</v>
      </c>
      <c r="BC51" s="139">
        <f t="shared" si="61"/>
        <v>2.0055254003948448</v>
      </c>
      <c r="BD51" s="139">
        <f t="shared" si="61"/>
        <v>3.3625736598206397E-2</v>
      </c>
      <c r="BE51" s="139">
        <f t="shared" si="61"/>
        <v>163.63189474896762</v>
      </c>
      <c r="BF51" s="139">
        <f t="shared" si="61"/>
        <v>130.78667181131343</v>
      </c>
      <c r="BG51" s="139">
        <f t="shared" si="61"/>
        <v>40.679566339678686</v>
      </c>
      <c r="BH51" s="139">
        <f t="shared" si="61"/>
        <v>93.691338091794265</v>
      </c>
      <c r="BI51" s="139">
        <f t="shared" si="61"/>
        <v>17.224834593952359</v>
      </c>
      <c r="BJ51" s="139">
        <f t="shared" si="61"/>
        <v>14.446484914764779</v>
      </c>
      <c r="BK51" s="139">
        <f>$G51*AI51</f>
        <v>40.262983111812368</v>
      </c>
      <c r="BL51" s="32" t="s">
        <v>233</v>
      </c>
    </row>
    <row r="52" spans="2:64" ht="15.75" thickBot="1" x14ac:dyDescent="0.3">
      <c r="B52" s="50" t="s">
        <v>24</v>
      </c>
      <c r="C52" s="55" t="s">
        <v>36</v>
      </c>
      <c r="D52" s="56" t="s">
        <v>16</v>
      </c>
      <c r="E52" s="56" t="s">
        <v>45</v>
      </c>
      <c r="F52" s="103" t="s">
        <v>250</v>
      </c>
      <c r="G52" s="108">
        <v>1.0327220971441973</v>
      </c>
      <c r="H52" s="110" t="s">
        <v>254</v>
      </c>
      <c r="I52" s="139">
        <v>662.32539458450424</v>
      </c>
      <c r="J52" s="140">
        <v>1313.4970079878826</v>
      </c>
      <c r="K52" s="140">
        <v>80.264568877387489</v>
      </c>
      <c r="L52" s="140">
        <v>1.3551198658192628E-3</v>
      </c>
      <c r="M52" s="140">
        <v>536.05879979684937</v>
      </c>
      <c r="N52" s="140">
        <v>5702.5744028798899</v>
      </c>
      <c r="O52" s="140">
        <v>237.44244395413386</v>
      </c>
      <c r="P52" s="140">
        <v>17.087910688385122</v>
      </c>
      <c r="Q52" s="140">
        <v>320.02728981875123</v>
      </c>
      <c r="R52" s="140">
        <v>1862.0252329959526</v>
      </c>
      <c r="S52" s="140">
        <v>10.949412456636495</v>
      </c>
      <c r="T52" s="140">
        <v>2526.1998555053583</v>
      </c>
      <c r="U52" s="140">
        <v>196.99065582066709</v>
      </c>
      <c r="V52" s="140">
        <v>657.7129845321449</v>
      </c>
      <c r="W52" s="140">
        <v>150.57297337158479</v>
      </c>
      <c r="X52" s="140">
        <v>3724.6459053358503</v>
      </c>
      <c r="Y52" s="140">
        <v>7.3364812730434448</v>
      </c>
      <c r="Z52" s="140">
        <v>29.247914861719355</v>
      </c>
      <c r="AA52" s="140">
        <v>17.719488938407363</v>
      </c>
      <c r="AB52" s="140">
        <v>5.4969083841647148E-4</v>
      </c>
      <c r="AC52" s="140">
        <v>2801.3989745605572</v>
      </c>
      <c r="AD52" s="140">
        <v>1311.2998407776563</v>
      </c>
      <c r="AE52" s="140">
        <v>190.44537131418042</v>
      </c>
      <c r="AF52" s="140">
        <v>1305.3249015609315</v>
      </c>
      <c r="AG52" s="140">
        <v>11.012379057042411</v>
      </c>
      <c r="AH52" s="140">
        <v>29.694063656561035</v>
      </c>
      <c r="AI52" s="140">
        <v>447.36621943718438</v>
      </c>
      <c r="AJ52" s="110" t="s">
        <v>95</v>
      </c>
      <c r="AK52" s="139">
        <f t="shared" si="62"/>
        <v>683.99807048716718</v>
      </c>
      <c r="AL52" s="140">
        <f t="shared" si="62"/>
        <v>1356.4773846818746</v>
      </c>
      <c r="AM52" s="140">
        <f t="shared" si="62"/>
        <v>82.890993897430477</v>
      </c>
      <c r="AN52" s="140">
        <f t="shared" si="62"/>
        <v>1.3994622297106322E-3</v>
      </c>
      <c r="AO52" s="140">
        <f t="shared" si="62"/>
        <v>553.59976791880365</v>
      </c>
      <c r="AP52" s="140">
        <f t="shared" si="62"/>
        <v>5889.1745964629381</v>
      </c>
      <c r="AQ52" s="140">
        <f t="shared" si="62"/>
        <v>245.21205867135666</v>
      </c>
      <c r="AR52" s="140">
        <f t="shared" si="62"/>
        <v>17.647062961921826</v>
      </c>
      <c r="AS52" s="140">
        <f t="shared" si="62"/>
        <v>330.49925388499457</v>
      </c>
      <c r="AT52" s="140">
        <f t="shared" si="62"/>
        <v>1922.9546035549927</v>
      </c>
      <c r="AU52" s="140">
        <f t="shared" si="62"/>
        <v>11.307700194714437</v>
      </c>
      <c r="AV52" s="140">
        <f t="shared" si="62"/>
        <v>2608.8624125828619</v>
      </c>
      <c r="AW52" s="140">
        <f t="shared" si="62"/>
        <v>203.43660319693009</v>
      </c>
      <c r="AX52" s="140">
        <f t="shared" si="62"/>
        <v>679.23473270500563</v>
      </c>
      <c r="AY52" s="140">
        <f t="shared" si="62"/>
        <v>155.50003683354043</v>
      </c>
      <c r="AZ52" s="140">
        <f t="shared" si="62"/>
        <v>3846.5241304779865</v>
      </c>
      <c r="BA52" s="140">
        <f t="shared" ref="BA52:BK52" si="65">$G52*Y52</f>
        <v>7.5765463259565564</v>
      </c>
      <c r="BB52" s="140">
        <f t="shared" si="65"/>
        <v>30.204967973089747</v>
      </c>
      <c r="BC52" s="140">
        <f t="shared" si="65"/>
        <v>18.299307776795459</v>
      </c>
      <c r="BD52" s="140">
        <f t="shared" si="65"/>
        <v>5.676778754304105E-4</v>
      </c>
      <c r="BE52" s="140">
        <f t="shared" si="65"/>
        <v>2893.0666239457823</v>
      </c>
      <c r="BF52" s="140">
        <f t="shared" si="65"/>
        <v>1354.2083215527532</v>
      </c>
      <c r="BG52" s="140">
        <f t="shared" si="65"/>
        <v>196.67714325498576</v>
      </c>
      <c r="BH52" s="140">
        <f t="shared" si="65"/>
        <v>1348.037869794548</v>
      </c>
      <c r="BI52" s="140">
        <f t="shared" si="65"/>
        <v>11.372727194335676</v>
      </c>
      <c r="BJ52" s="140">
        <f t="shared" si="65"/>
        <v>30.665715692137002</v>
      </c>
      <c r="BK52" s="140">
        <f t="shared" si="65"/>
        <v>462.00498032864022</v>
      </c>
      <c r="BL52" s="32" t="s">
        <v>233</v>
      </c>
    </row>
    <row r="53" spans="2:64" ht="15.75" thickBot="1" x14ac:dyDescent="0.3">
      <c r="B53" s="51"/>
      <c r="C53" s="25"/>
      <c r="D53" s="5" t="s">
        <v>11</v>
      </c>
      <c r="E53" s="5" t="s">
        <v>11</v>
      </c>
      <c r="F53" s="3"/>
      <c r="G53" s="3"/>
      <c r="H53" s="110"/>
      <c r="I53" s="43"/>
      <c r="J53" s="3"/>
      <c r="K53" s="3"/>
      <c r="L53" s="3"/>
      <c r="M53" s="3"/>
      <c r="N53" s="3"/>
      <c r="O53" s="3"/>
      <c r="P53" s="3"/>
      <c r="Q53" s="3"/>
      <c r="R53" s="3"/>
      <c r="S53" s="3"/>
      <c r="T53" s="3"/>
      <c r="U53" s="3"/>
      <c r="V53" s="3"/>
      <c r="W53" s="3"/>
      <c r="X53" s="3"/>
      <c r="Y53" s="3"/>
      <c r="Z53" s="3"/>
      <c r="AA53" s="3"/>
      <c r="AB53" s="3"/>
      <c r="AC53" s="3"/>
      <c r="AD53" s="3"/>
      <c r="AE53" s="3"/>
      <c r="AF53" s="3"/>
      <c r="AG53" s="3"/>
      <c r="AH53" s="3"/>
      <c r="AI53" s="3"/>
      <c r="AK53" s="4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row>
    <row r="54" spans="2:64" ht="15.75" thickBot="1" x14ac:dyDescent="0.3">
      <c r="B54" s="52"/>
      <c r="C54" s="25"/>
      <c r="D54" s="5" t="s">
        <v>11</v>
      </c>
      <c r="E54" s="5" t="s">
        <v>11</v>
      </c>
      <c r="F54" s="3"/>
      <c r="G54" s="3"/>
      <c r="I54" s="43"/>
      <c r="J54" s="3"/>
      <c r="K54" s="3"/>
      <c r="L54" s="3"/>
      <c r="M54" s="3"/>
      <c r="N54" s="3"/>
      <c r="O54" s="3"/>
      <c r="P54" s="3"/>
      <c r="Q54" s="3"/>
      <c r="R54" s="3"/>
      <c r="S54" s="3"/>
      <c r="T54" s="3"/>
      <c r="U54" s="3"/>
      <c r="V54" s="3"/>
      <c r="W54" s="3"/>
      <c r="X54" s="3"/>
      <c r="Y54" s="3"/>
      <c r="Z54" s="3"/>
      <c r="AA54" s="3"/>
      <c r="AB54" s="3"/>
      <c r="AC54" s="3"/>
      <c r="AD54" s="3"/>
      <c r="AE54" s="3"/>
      <c r="AF54" s="3"/>
      <c r="AG54" s="3"/>
      <c r="AH54" s="3"/>
      <c r="AI54" s="3"/>
      <c r="AK54" s="4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row>
    <row r="58" spans="2:64" x14ac:dyDescent="0.25">
      <c r="F58" s="26"/>
    </row>
  </sheetData>
  <autoFilter ref="B2:AI54" xr:uid="{00000000-0009-0000-0000-000007000000}">
    <filterColumn colId="7" showButton="0"/>
    <filterColumn colId="8" hiddenButton="1" showButton="0"/>
    <filterColumn colId="9" hiddenButton="1" showButton="0"/>
    <filterColumn colId="10" hiddenButton="1" showButton="0"/>
    <filterColumn colId="11" hiddenButton="1" showButton="0"/>
    <filterColumn colId="12" hiddenButton="1" showButton="0"/>
    <filterColumn colId="13" hiddenButton="1" showButton="0"/>
    <filterColumn colId="14" hiddenButton="1" showButton="0"/>
    <filterColumn colId="15" hiddenButton="1" showButton="0"/>
    <filterColumn colId="16" hiddenButton="1" showButton="0"/>
    <filterColumn colId="17" hiddenButton="1" showButton="0"/>
    <filterColumn colId="18" hiddenButton="1" showButton="0"/>
    <filterColumn colId="19" hiddenButton="1" showButton="0"/>
    <filterColumn colId="20" hiddenButton="1" showButton="0"/>
    <filterColumn colId="21" hiddenButton="1" showButton="0"/>
    <filterColumn colId="22" hiddenButton="1" showButton="0"/>
    <filterColumn colId="23" hiddenButton="1" showButton="0"/>
    <filterColumn colId="24" hiddenButton="1" showButton="0"/>
    <filterColumn colId="25" hiddenButton="1" showButton="0"/>
    <filterColumn colId="26" hiddenButton="1" showButton="0"/>
    <filterColumn colId="27" hiddenButton="1" showButton="0"/>
    <filterColumn colId="28" hiddenButton="1" showButton="0"/>
    <filterColumn colId="29" hiddenButton="1" showButton="0"/>
    <filterColumn colId="30" hiddenButton="1" showButton="0"/>
    <filterColumn colId="31" hiddenButton="1" showButton="0"/>
    <filterColumn colId="32" hiddenButton="1" showButton="0"/>
    <filterColumn colId="33" hiddenButton="1" showButton="0"/>
  </autoFilter>
  <mergeCells count="7">
    <mergeCell ref="AK2:BL2"/>
    <mergeCell ref="B2:B3"/>
    <mergeCell ref="D2:D3"/>
    <mergeCell ref="E2:E3"/>
    <mergeCell ref="F2:F3"/>
    <mergeCell ref="G2:H3"/>
    <mergeCell ref="I2:AI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1B2E-29B6-47A2-A44C-3E93FDC24EDC}">
  <dimension ref="B2:N26"/>
  <sheetViews>
    <sheetView zoomScale="55" zoomScaleNormal="55" workbookViewId="0"/>
  </sheetViews>
  <sheetFormatPr baseColWidth="10" defaultColWidth="8.7109375" defaultRowHeight="15" x14ac:dyDescent="0.25"/>
  <cols>
    <col min="1" max="1" width="8.7109375" style="115"/>
    <col min="2" max="2" width="13.5703125" style="115" bestFit="1" customWidth="1"/>
    <col min="3" max="3" width="16.140625" style="115" bestFit="1" customWidth="1"/>
    <col min="4" max="4" width="12.85546875" style="115" bestFit="1" customWidth="1"/>
    <col min="5" max="5" width="13.140625" style="115" bestFit="1" customWidth="1"/>
    <col min="6" max="6" width="12.140625" style="115" bestFit="1" customWidth="1"/>
    <col min="7" max="7" width="12.85546875" style="115" bestFit="1" customWidth="1"/>
    <col min="8" max="8" width="12.140625" style="115" bestFit="1" customWidth="1"/>
    <col min="9" max="9" width="17" style="115" bestFit="1" customWidth="1"/>
    <col min="10" max="10" width="11.85546875" style="115" bestFit="1" customWidth="1"/>
    <col min="11" max="11" width="12" style="115" bestFit="1" customWidth="1"/>
    <col min="12" max="13" width="11.85546875" style="115" bestFit="1" customWidth="1"/>
    <col min="14" max="14" width="37.5703125" style="115" bestFit="1" customWidth="1"/>
    <col min="15" max="15" width="32.7109375" style="115" bestFit="1" customWidth="1"/>
    <col min="16" max="16" width="28.140625" style="115" bestFit="1" customWidth="1"/>
    <col min="17" max="17" width="39.85546875" style="115" bestFit="1" customWidth="1"/>
    <col min="18" max="18" width="36.28515625" style="115" bestFit="1" customWidth="1"/>
    <col min="19" max="19" width="17.140625" style="115" bestFit="1" customWidth="1"/>
    <col min="20" max="20" width="54.5703125" style="115" bestFit="1" customWidth="1"/>
    <col min="21" max="21" width="73.85546875" style="115" bestFit="1" customWidth="1"/>
    <col min="22" max="22" width="13.5703125" style="115" bestFit="1" customWidth="1"/>
    <col min="23" max="23" width="11.85546875" style="115" bestFit="1" customWidth="1"/>
    <col min="24" max="16384" width="8.7109375" style="115"/>
  </cols>
  <sheetData>
    <row r="2" spans="2:14" ht="21" x14ac:dyDescent="0.35">
      <c r="B2" s="135" t="s">
        <v>230</v>
      </c>
    </row>
    <row r="3" spans="2:14" ht="15.75" x14ac:dyDescent="0.25">
      <c r="B3" s="136" t="s">
        <v>231</v>
      </c>
    </row>
    <row r="5" spans="2:14" x14ac:dyDescent="0.25">
      <c r="B5"/>
      <c r="C5"/>
    </row>
    <row r="6" spans="2:14" x14ac:dyDescent="0.25">
      <c r="B6" s="116" t="s">
        <v>0</v>
      </c>
      <c r="C6" s="34" t="s">
        <v>164</v>
      </c>
    </row>
    <row r="8" spans="2:14" x14ac:dyDescent="0.25">
      <c r="B8" s="116" t="s">
        <v>163</v>
      </c>
      <c r="C8" s="116" t="s">
        <v>161</v>
      </c>
      <c r="D8" s="34"/>
      <c r="E8" s="34"/>
      <c r="F8" s="34"/>
      <c r="G8" s="34"/>
      <c r="H8" s="34"/>
      <c r="I8" s="34"/>
      <c r="J8" s="34"/>
      <c r="K8" s="34"/>
      <c r="L8" s="34"/>
      <c r="M8" s="34"/>
      <c r="N8" s="34"/>
    </row>
    <row r="9" spans="2:14" x14ac:dyDescent="0.25">
      <c r="B9" s="34"/>
      <c r="C9" s="34" t="s">
        <v>36</v>
      </c>
      <c r="D9" s="34"/>
      <c r="E9" s="34"/>
      <c r="F9" s="34"/>
      <c r="G9" s="34" t="s">
        <v>165</v>
      </c>
      <c r="H9" s="34" t="s">
        <v>2</v>
      </c>
      <c r="I9" s="34"/>
      <c r="J9" s="34"/>
      <c r="K9" s="34"/>
      <c r="L9" s="34" t="s">
        <v>166</v>
      </c>
      <c r="M9" s="34" t="s">
        <v>160</v>
      </c>
      <c r="N9" s="34"/>
    </row>
    <row r="10" spans="2:14" x14ac:dyDescent="0.25">
      <c r="B10" s="116" t="s">
        <v>159</v>
      </c>
      <c r="C10" s="34" t="s">
        <v>11</v>
      </c>
      <c r="D10" s="34" t="s">
        <v>47</v>
      </c>
      <c r="E10" s="34" t="s">
        <v>16</v>
      </c>
      <c r="F10" s="34" t="s">
        <v>30</v>
      </c>
      <c r="G10" s="34"/>
      <c r="H10" s="34" t="s">
        <v>16</v>
      </c>
      <c r="I10" s="34" t="s">
        <v>30</v>
      </c>
      <c r="J10" s="34" t="s">
        <v>14</v>
      </c>
      <c r="K10" s="34" t="s">
        <v>17</v>
      </c>
      <c r="L10" s="34"/>
      <c r="M10" s="34"/>
      <c r="N10" s="34"/>
    </row>
    <row r="11" spans="2:14" x14ac:dyDescent="0.25">
      <c r="B11" s="117" t="s">
        <v>13</v>
      </c>
      <c r="C11" s="118"/>
      <c r="D11" s="118"/>
      <c r="E11" s="118"/>
      <c r="F11" s="118">
        <v>200.33768810304022</v>
      </c>
      <c r="G11" s="118">
        <v>200.33768810304022</v>
      </c>
      <c r="H11" s="118"/>
      <c r="I11" s="118">
        <v>200.33768810304022</v>
      </c>
      <c r="J11" s="118">
        <v>332.41359013837581</v>
      </c>
      <c r="K11" s="118"/>
      <c r="L11" s="118">
        <v>532.751278241416</v>
      </c>
      <c r="M11" s="118">
        <v>733.08896634445625</v>
      </c>
      <c r="N11" s="34"/>
    </row>
    <row r="12" spans="2:14" x14ac:dyDescent="0.25">
      <c r="B12" s="117" t="s">
        <v>149</v>
      </c>
      <c r="C12" s="118"/>
      <c r="D12" s="118"/>
      <c r="E12" s="118"/>
      <c r="F12" s="118">
        <v>1367.3598031158599</v>
      </c>
      <c r="G12" s="118">
        <v>1367.3598031158599</v>
      </c>
      <c r="H12" s="118">
        <v>1187.2554503686783</v>
      </c>
      <c r="I12" s="118">
        <v>1214.7015679868321</v>
      </c>
      <c r="J12" s="118">
        <v>120.3438569385182</v>
      </c>
      <c r="K12" s="118">
        <v>789.39462397113368</v>
      </c>
      <c r="L12" s="118">
        <v>3311.6954992651622</v>
      </c>
      <c r="M12" s="118">
        <v>4679.0553023810226</v>
      </c>
      <c r="N12" s="34"/>
    </row>
    <row r="13" spans="2:14" x14ac:dyDescent="0.25">
      <c r="B13" s="117" t="s">
        <v>162</v>
      </c>
      <c r="C13" s="118"/>
      <c r="D13" s="118">
        <v>4370.7321353058169</v>
      </c>
      <c r="E13" s="118">
        <v>803.00274345564401</v>
      </c>
      <c r="F13" s="118"/>
      <c r="G13" s="118">
        <v>5173.734878761461</v>
      </c>
      <c r="H13" s="118"/>
      <c r="I13" s="118"/>
      <c r="J13" s="118">
        <v>267.97603573914648</v>
      </c>
      <c r="K13" s="118">
        <v>1596.763444849154</v>
      </c>
      <c r="L13" s="118">
        <v>1864.7394805883005</v>
      </c>
      <c r="M13" s="118">
        <v>7038.4743593497606</v>
      </c>
      <c r="N13" s="34"/>
    </row>
    <row r="14" spans="2:14" x14ac:dyDescent="0.25">
      <c r="B14" s="117" t="s">
        <v>24</v>
      </c>
      <c r="C14" s="118">
        <v>0</v>
      </c>
      <c r="D14" s="118"/>
      <c r="E14" s="118">
        <v>24939.435579491645</v>
      </c>
      <c r="F14" s="118"/>
      <c r="G14" s="118">
        <v>24939.435579491645</v>
      </c>
      <c r="H14" s="118"/>
      <c r="I14" s="118"/>
      <c r="J14" s="118"/>
      <c r="K14" s="118"/>
      <c r="L14" s="118"/>
      <c r="M14" s="118">
        <v>24939.435579491645</v>
      </c>
      <c r="N14" s="34"/>
    </row>
    <row r="15" spans="2:14" x14ac:dyDescent="0.25">
      <c r="B15" s="117" t="s">
        <v>160</v>
      </c>
      <c r="C15" s="118">
        <v>0</v>
      </c>
      <c r="D15" s="118">
        <v>4370.7321353058169</v>
      </c>
      <c r="E15" s="118">
        <v>25742.438322947288</v>
      </c>
      <c r="F15" s="118">
        <v>1567.6974912189</v>
      </c>
      <c r="G15" s="118">
        <v>31680.867949472005</v>
      </c>
      <c r="H15" s="118">
        <v>1187.2554503686783</v>
      </c>
      <c r="I15" s="118">
        <v>1415.0392560898722</v>
      </c>
      <c r="J15" s="118">
        <v>720.73348281604046</v>
      </c>
      <c r="K15" s="118">
        <v>2386.1580688202876</v>
      </c>
      <c r="L15" s="118">
        <v>5709.1862580948782</v>
      </c>
      <c r="M15" s="118">
        <v>37390.054207566885</v>
      </c>
      <c r="N15" s="34"/>
    </row>
    <row r="16" spans="2:14" x14ac:dyDescent="0.25">
      <c r="B16" s="117"/>
      <c r="C16" s="118"/>
      <c r="D16" s="118"/>
      <c r="E16" s="118"/>
      <c r="F16" s="118"/>
      <c r="G16" s="118"/>
      <c r="H16" s="118"/>
      <c r="I16" s="118"/>
      <c r="J16" s="118"/>
      <c r="K16" s="118"/>
      <c r="L16" s="118"/>
      <c r="M16" s="118"/>
      <c r="N16" s="34"/>
    </row>
    <row r="17" spans="2:14" x14ac:dyDescent="0.25">
      <c r="B17" s="117"/>
      <c r="C17" s="118"/>
      <c r="D17" s="118"/>
      <c r="E17" s="118"/>
      <c r="F17" s="118"/>
      <c r="G17" s="118"/>
      <c r="H17" s="118"/>
      <c r="I17" s="118"/>
      <c r="J17" s="118"/>
      <c r="K17" s="118"/>
      <c r="L17" s="118"/>
      <c r="M17" s="118"/>
      <c r="N17" s="34"/>
    </row>
    <row r="18" spans="2:14" ht="15.75" x14ac:dyDescent="0.25">
      <c r="B18" s="134" t="s">
        <v>232</v>
      </c>
      <c r="C18" s="118"/>
      <c r="D18" s="118"/>
      <c r="E18" s="118"/>
      <c r="F18" s="118"/>
      <c r="G18" s="118"/>
      <c r="H18" s="118"/>
      <c r="I18" s="118"/>
      <c r="J18" s="118"/>
      <c r="K18" s="118"/>
      <c r="L18" s="118"/>
      <c r="M18" s="118"/>
      <c r="N18" s="34"/>
    </row>
    <row r="19" spans="2:14" x14ac:dyDescent="0.25">
      <c r="B19" s="34"/>
      <c r="C19" s="34"/>
      <c r="D19" s="34"/>
      <c r="E19" s="34"/>
      <c r="F19" s="34"/>
      <c r="G19" s="34"/>
      <c r="H19" s="34"/>
      <c r="I19" s="34"/>
      <c r="J19" s="34"/>
      <c r="K19" s="34"/>
      <c r="L19" s="34"/>
      <c r="M19" s="34"/>
      <c r="N19" s="34"/>
    </row>
    <row r="20" spans="2:14" x14ac:dyDescent="0.25">
      <c r="B20" s="110"/>
      <c r="C20" s="119" t="s">
        <v>168</v>
      </c>
      <c r="D20" s="120" t="s">
        <v>169</v>
      </c>
      <c r="E20" s="120" t="s">
        <v>170</v>
      </c>
      <c r="F20" s="120" t="s">
        <v>171</v>
      </c>
      <c r="G20" s="120" t="s">
        <v>172</v>
      </c>
      <c r="H20" s="120" t="s">
        <v>173</v>
      </c>
      <c r="I20" s="121" t="s">
        <v>174</v>
      </c>
      <c r="J20" s="34"/>
      <c r="K20" s="34"/>
      <c r="L20" s="34"/>
      <c r="M20" s="34"/>
      <c r="N20" s="34"/>
    </row>
    <row r="21" spans="2:14" x14ac:dyDescent="0.25">
      <c r="B21" s="122" t="str">
        <f>B11</f>
        <v>&lt;5%</v>
      </c>
      <c r="C21" s="123">
        <f>GETPIVOTDATA("Cost",$B$8,"Threshold",$B21,"Network","DSO","Category",D$10)</f>
        <v>0</v>
      </c>
      <c r="D21" s="124">
        <f t="shared" ref="D21:E21" si="0">GETPIVOTDATA("Cost",$B$8,"Threshold",$B21,"Network","DSO","Category",E$10)</f>
        <v>0</v>
      </c>
      <c r="E21" s="124">
        <f t="shared" si="0"/>
        <v>200.33768810304022</v>
      </c>
      <c r="F21" s="124">
        <f>GETPIVOTDATA("Cost",$B$8,"Threshold",$B21,"Network","TSO","Category",H$10)</f>
        <v>0</v>
      </c>
      <c r="G21" s="124">
        <f t="shared" ref="G21:I21" si="1">GETPIVOTDATA("Cost",$B$8,"Threshold",$B21,"Network","TSO","Category",I$10)</f>
        <v>200.33768810304022</v>
      </c>
      <c r="H21" s="124">
        <f t="shared" si="1"/>
        <v>332.41359013837581</v>
      </c>
      <c r="I21" s="125">
        <f t="shared" si="1"/>
        <v>0</v>
      </c>
      <c r="J21" s="34"/>
      <c r="K21" s="34"/>
      <c r="L21" s="34"/>
      <c r="M21" s="34"/>
      <c r="N21" s="34"/>
    </row>
    <row r="22" spans="2:14" x14ac:dyDescent="0.25">
      <c r="B22" s="126" t="str">
        <f>B12</f>
        <v>from 5 to 10%</v>
      </c>
      <c r="C22" s="127">
        <f>GETPIVOTDATA("Cost",$B$8,"Threshold",$B22,"Network","DSO","Category",D$10)+C21</f>
        <v>0</v>
      </c>
      <c r="D22" s="128">
        <f t="shared" ref="D22:E24" si="2">GETPIVOTDATA("Cost",$B$8,"Threshold",$B22,"Network","DSO","Category",E$10)+D21</f>
        <v>0</v>
      </c>
      <c r="E22" s="128">
        <f t="shared" si="2"/>
        <v>1567.6974912189</v>
      </c>
      <c r="F22" s="128">
        <f>GETPIVOTDATA("Cost",$B$8,"Threshold",$B22,"Network","TSO","Category",H$10)+F21</f>
        <v>1187.2554503686783</v>
      </c>
      <c r="G22" s="128">
        <f t="shared" ref="G22:I24" si="3">GETPIVOTDATA("Cost",$B$8,"Threshold",$B22,"Network","TSO","Category",I$10)+G21</f>
        <v>1415.0392560898722</v>
      </c>
      <c r="H22" s="128">
        <f t="shared" si="3"/>
        <v>452.75744707689398</v>
      </c>
      <c r="I22" s="129">
        <f t="shared" si="3"/>
        <v>789.39462397113368</v>
      </c>
      <c r="J22" s="34"/>
      <c r="K22" s="34"/>
      <c r="L22" s="34"/>
      <c r="M22" s="34"/>
      <c r="N22" s="34"/>
    </row>
    <row r="23" spans="2:14" x14ac:dyDescent="0.25">
      <c r="B23" s="126" t="str">
        <f>B13</f>
        <v>from 10 to 20%</v>
      </c>
      <c r="C23" s="127">
        <f>GETPIVOTDATA("Cost",$B$8,"Threshold",$B23,"Network","DSO","Category",D$10)+C22</f>
        <v>4370.7321353058169</v>
      </c>
      <c r="D23" s="128">
        <f t="shared" si="2"/>
        <v>803.00274345564401</v>
      </c>
      <c r="E23" s="128">
        <f>GETPIVOTDATA("Cost",$B$8,"Threshold",$B23,"Network","DSO","Category",F$10)+E22</f>
        <v>1567.6974912189</v>
      </c>
      <c r="F23" s="128">
        <f>GETPIVOTDATA("Cost",$B$8,"Threshold",$B23,"Network","TSO","Category",H$10)+F22</f>
        <v>1187.2554503686783</v>
      </c>
      <c r="G23" s="128">
        <f t="shared" si="3"/>
        <v>1415.0392560898722</v>
      </c>
      <c r="H23" s="128">
        <f t="shared" si="3"/>
        <v>720.73348281604046</v>
      </c>
      <c r="I23" s="129">
        <f t="shared" si="3"/>
        <v>2386.1580688202876</v>
      </c>
      <c r="J23" s="34"/>
      <c r="K23" s="34"/>
      <c r="L23" s="34"/>
      <c r="M23" s="34"/>
      <c r="N23" s="34"/>
    </row>
    <row r="24" spans="2:14" x14ac:dyDescent="0.25">
      <c r="B24" s="130" t="str">
        <f>B14</f>
        <v>&gt;20%</v>
      </c>
      <c r="C24" s="131">
        <f>GETPIVOTDATA("Cost",$B$8,"Threshold",$B24,"Network","DSO","Category",D$10)+C23</f>
        <v>4370.7321353058169</v>
      </c>
      <c r="D24" s="132">
        <f t="shared" si="2"/>
        <v>25742.438322947288</v>
      </c>
      <c r="E24" s="132">
        <f t="shared" si="2"/>
        <v>1567.6974912189</v>
      </c>
      <c r="F24" s="132">
        <f>GETPIVOTDATA("Cost",$B$8,"Threshold",$B24,"Network","TSO","Category",H$10)+F23</f>
        <v>1187.2554503686783</v>
      </c>
      <c r="G24" s="132">
        <f t="shared" si="3"/>
        <v>1415.0392560898722</v>
      </c>
      <c r="H24" s="132">
        <f t="shared" si="3"/>
        <v>720.73348281604046</v>
      </c>
      <c r="I24" s="133">
        <f t="shared" si="3"/>
        <v>2386.1580688202876</v>
      </c>
      <c r="J24" s="34"/>
      <c r="K24" s="34"/>
      <c r="L24" s="34"/>
      <c r="M24" s="34"/>
      <c r="N24" s="34"/>
    </row>
    <row r="25" spans="2:14" x14ac:dyDescent="0.25">
      <c r="B25" s="34"/>
      <c r="C25" s="34"/>
      <c r="D25" s="34"/>
      <c r="E25" s="34"/>
      <c r="F25" s="34"/>
      <c r="G25" s="34"/>
      <c r="H25" s="34"/>
      <c r="I25" s="34"/>
      <c r="J25" s="34"/>
      <c r="K25" s="34"/>
      <c r="L25" s="34"/>
      <c r="M25" s="34"/>
      <c r="N25" s="34"/>
    </row>
    <row r="26" spans="2:14" x14ac:dyDescent="0.25">
      <c r="B26" s="34"/>
      <c r="C26" s="34"/>
      <c r="D26" s="34"/>
      <c r="E26" s="34"/>
      <c r="F26" s="34"/>
      <c r="G26" s="34"/>
      <c r="H26" s="34"/>
      <c r="I26" s="34"/>
      <c r="J26" s="34"/>
      <c r="K26" s="34"/>
      <c r="L26" s="34"/>
      <c r="M26" s="34"/>
      <c r="N26" s="34"/>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85B3-FBA4-4093-81B4-D66D9743489B}">
  <dimension ref="B1:AC30"/>
  <sheetViews>
    <sheetView zoomScale="40" zoomScaleNormal="40" workbookViewId="0"/>
  </sheetViews>
  <sheetFormatPr baseColWidth="10" defaultColWidth="9.140625" defaultRowHeight="15" x14ac:dyDescent="0.25"/>
  <cols>
    <col min="2" max="2" width="84.42578125" bestFit="1" customWidth="1"/>
    <col min="3" max="16" width="15.140625" customWidth="1"/>
    <col min="17" max="17" width="17" bestFit="1" customWidth="1"/>
    <col min="18" max="18" width="32.42578125" bestFit="1" customWidth="1"/>
    <col min="19" max="19" width="22.42578125" bestFit="1" customWidth="1"/>
    <col min="20" max="20" width="31.28515625" bestFit="1" customWidth="1"/>
    <col min="21" max="21" width="37.5703125" bestFit="1" customWidth="1"/>
    <col min="22" max="22" width="32.7109375" bestFit="1" customWidth="1"/>
    <col min="23" max="23" width="39.85546875" bestFit="1" customWidth="1"/>
    <col min="24" max="24" width="36.28515625" bestFit="1" customWidth="1"/>
    <col min="25" max="25" width="17.140625" bestFit="1" customWidth="1"/>
    <col min="26" max="26" width="73.85546875" bestFit="1" customWidth="1"/>
    <col min="27" max="27" width="13.5703125" bestFit="1" customWidth="1"/>
    <col min="28" max="29" width="11.85546875" bestFit="1" customWidth="1"/>
  </cols>
  <sheetData>
    <row r="1" spans="2:29" s="115" customFormat="1" x14ac:dyDescent="0.25"/>
    <row r="2" spans="2:29" s="115" customFormat="1" ht="21" x14ac:dyDescent="0.35">
      <c r="B2" s="135" t="s">
        <v>235</v>
      </c>
    </row>
    <row r="3" spans="2:29" s="115" customFormat="1" ht="15.75" x14ac:dyDescent="0.25">
      <c r="B3" s="136" t="s">
        <v>231</v>
      </c>
    </row>
    <row r="4" spans="2:29" s="115" customFormat="1" x14ac:dyDescent="0.25"/>
    <row r="6" spans="2:29" x14ac:dyDescent="0.25">
      <c r="B6" s="67" t="s">
        <v>0</v>
      </c>
      <c r="C6" s="32" t="s">
        <v>164</v>
      </c>
    </row>
    <row r="8" spans="2:29" x14ac:dyDescent="0.25">
      <c r="B8" s="67" t="s">
        <v>163</v>
      </c>
      <c r="C8" s="67" t="s">
        <v>161</v>
      </c>
    </row>
    <row r="9" spans="2:29" x14ac:dyDescent="0.25">
      <c r="C9" s="32" t="s">
        <v>36</v>
      </c>
      <c r="N9" s="32" t="s">
        <v>165</v>
      </c>
      <c r="O9" s="32" t="s">
        <v>2</v>
      </c>
      <c r="AB9" s="32" t="s">
        <v>166</v>
      </c>
      <c r="AC9" s="32" t="s">
        <v>160</v>
      </c>
    </row>
    <row r="10" spans="2:29" ht="90" x14ac:dyDescent="0.25">
      <c r="B10" s="67" t="s">
        <v>159</v>
      </c>
      <c r="C10" s="32" t="s">
        <v>11</v>
      </c>
      <c r="D10" s="1" t="s">
        <v>31</v>
      </c>
      <c r="E10" s="1" t="s">
        <v>175</v>
      </c>
      <c r="F10" s="1" t="s">
        <v>45</v>
      </c>
      <c r="G10" s="1" t="s">
        <v>144</v>
      </c>
      <c r="H10" s="1" t="s">
        <v>41</v>
      </c>
      <c r="I10" s="1" t="s">
        <v>142</v>
      </c>
      <c r="J10" s="1" t="s">
        <v>37</v>
      </c>
      <c r="K10" s="1" t="s">
        <v>146</v>
      </c>
      <c r="L10" s="1" t="s">
        <v>79</v>
      </c>
      <c r="M10" s="1" t="s">
        <v>145</v>
      </c>
      <c r="N10" s="1"/>
      <c r="O10" s="1" t="s">
        <v>31</v>
      </c>
      <c r="P10" s="1" t="s">
        <v>175</v>
      </c>
      <c r="Q10" s="1" t="s">
        <v>38</v>
      </c>
      <c r="R10" s="1" t="s">
        <v>81</v>
      </c>
      <c r="S10" s="1" t="s">
        <v>142</v>
      </c>
      <c r="T10" s="1" t="s">
        <v>48</v>
      </c>
      <c r="U10" s="1" t="s">
        <v>49</v>
      </c>
      <c r="V10" s="1" t="s">
        <v>80</v>
      </c>
      <c r="W10" s="1" t="s">
        <v>79</v>
      </c>
      <c r="X10" s="1" t="s">
        <v>32</v>
      </c>
      <c r="Y10" s="1" t="s">
        <v>50</v>
      </c>
      <c r="Z10" s="1" t="s">
        <v>167</v>
      </c>
      <c r="AA10" s="1" t="s">
        <v>15</v>
      </c>
      <c r="AB10" s="1"/>
      <c r="AC10" s="1"/>
    </row>
    <row r="11" spans="2:29" x14ac:dyDescent="0.25">
      <c r="B11" s="69" t="s">
        <v>13</v>
      </c>
      <c r="C11" s="68"/>
      <c r="D11" s="68">
        <v>200.33768810304022</v>
      </c>
      <c r="E11" s="68"/>
      <c r="F11" s="68"/>
      <c r="G11" s="68"/>
      <c r="H11" s="68"/>
      <c r="I11" s="68"/>
      <c r="J11" s="68"/>
      <c r="K11" s="68"/>
      <c r="L11" s="68"/>
      <c r="M11" s="68"/>
      <c r="N11" s="68">
        <v>200.33768810304022</v>
      </c>
      <c r="O11" s="68">
        <v>200.33768810304022</v>
      </c>
      <c r="P11" s="68"/>
      <c r="Q11" s="68"/>
      <c r="R11" s="68"/>
      <c r="S11" s="68"/>
      <c r="T11" s="68"/>
      <c r="U11" s="68"/>
      <c r="V11" s="68"/>
      <c r="W11" s="68"/>
      <c r="X11" s="68"/>
      <c r="Y11" s="68"/>
      <c r="Z11" s="68"/>
      <c r="AA11" s="68">
        <v>332.41359013837581</v>
      </c>
      <c r="AB11" s="68">
        <v>532.751278241416</v>
      </c>
      <c r="AC11" s="68">
        <v>733.08896634445625</v>
      </c>
    </row>
    <row r="12" spans="2:29" x14ac:dyDescent="0.25">
      <c r="B12" s="69" t="s">
        <v>149</v>
      </c>
      <c r="C12" s="68"/>
      <c r="D12" s="68"/>
      <c r="E12" s="68">
        <v>1214.7015679868321</v>
      </c>
      <c r="F12" s="68"/>
      <c r="G12" s="68">
        <v>152.6582351290279</v>
      </c>
      <c r="H12" s="68"/>
      <c r="I12" s="68"/>
      <c r="J12" s="68"/>
      <c r="K12" s="68"/>
      <c r="L12" s="68"/>
      <c r="M12" s="68"/>
      <c r="N12" s="68">
        <v>1367.3598031158599</v>
      </c>
      <c r="O12" s="68"/>
      <c r="P12" s="68">
        <v>1214.7015679868321</v>
      </c>
      <c r="Q12" s="68"/>
      <c r="R12" s="68"/>
      <c r="S12" s="68">
        <v>24.587479923716572</v>
      </c>
      <c r="T12" s="68">
        <v>-2.4115923219359154</v>
      </c>
      <c r="U12" s="68">
        <v>-0.58096918428745103</v>
      </c>
      <c r="V12" s="68">
        <v>127.49309067918905</v>
      </c>
      <c r="W12" s="68">
        <v>1187.2554503686783</v>
      </c>
      <c r="X12" s="68">
        <v>33.000109421942888</v>
      </c>
      <c r="Y12" s="68">
        <v>87.924716700862746</v>
      </c>
      <c r="Z12" s="68">
        <v>639.72564569016379</v>
      </c>
      <c r="AA12" s="68"/>
      <c r="AB12" s="68">
        <v>3311.6954992651622</v>
      </c>
      <c r="AC12" s="68">
        <v>4679.0553023810226</v>
      </c>
    </row>
    <row r="13" spans="2:29" x14ac:dyDescent="0.25">
      <c r="B13" s="69" t="s">
        <v>162</v>
      </c>
      <c r="C13" s="68"/>
      <c r="D13" s="68"/>
      <c r="E13" s="68"/>
      <c r="F13" s="68"/>
      <c r="G13" s="68">
        <v>566.82762894495181</v>
      </c>
      <c r="H13" s="68">
        <v>803.00274345564401</v>
      </c>
      <c r="I13" s="68">
        <v>462.58485504973277</v>
      </c>
      <c r="J13" s="68">
        <v>403.4010947017718</v>
      </c>
      <c r="K13" s="68">
        <v>102.86550209505329</v>
      </c>
      <c r="L13" s="68">
        <v>661.48487811363077</v>
      </c>
      <c r="M13" s="68">
        <v>2173.5681764006781</v>
      </c>
      <c r="N13" s="68">
        <v>5173.7348787614628</v>
      </c>
      <c r="O13" s="68"/>
      <c r="P13" s="68"/>
      <c r="Q13" s="68">
        <v>747.81523779882889</v>
      </c>
      <c r="R13" s="68">
        <v>181.01960101209619</v>
      </c>
      <c r="S13" s="68">
        <v>0</v>
      </c>
      <c r="T13" s="68">
        <v>-4.0193205365598592</v>
      </c>
      <c r="U13" s="68">
        <v>-0.96828197381241843</v>
      </c>
      <c r="V13" s="68"/>
      <c r="W13" s="68"/>
      <c r="X13" s="68"/>
      <c r="Y13" s="68">
        <v>87.924716700862746</v>
      </c>
      <c r="Z13" s="68">
        <v>852.96752758688501</v>
      </c>
      <c r="AA13" s="68"/>
      <c r="AB13" s="68">
        <v>1864.7394805883005</v>
      </c>
      <c r="AC13" s="68">
        <v>7038.4743593497633</v>
      </c>
    </row>
    <row r="14" spans="2:29" x14ac:dyDescent="0.25">
      <c r="B14" s="69" t="s">
        <v>24</v>
      </c>
      <c r="C14" s="68">
        <v>0</v>
      </c>
      <c r="D14" s="68"/>
      <c r="E14" s="68"/>
      <c r="F14" s="68">
        <v>24939.435579491645</v>
      </c>
      <c r="G14" s="68"/>
      <c r="H14" s="68"/>
      <c r="I14" s="68"/>
      <c r="J14" s="68"/>
      <c r="K14" s="68"/>
      <c r="L14" s="68"/>
      <c r="M14" s="68"/>
      <c r="N14" s="68">
        <v>24939.435579491645</v>
      </c>
      <c r="O14" s="68"/>
      <c r="P14" s="68"/>
      <c r="Q14" s="68"/>
      <c r="R14" s="68"/>
      <c r="S14" s="68"/>
      <c r="T14" s="68"/>
      <c r="U14" s="68"/>
      <c r="V14" s="68"/>
      <c r="W14" s="68"/>
      <c r="X14" s="68"/>
      <c r="Y14" s="68"/>
      <c r="Z14" s="68"/>
      <c r="AA14" s="68"/>
      <c r="AB14" s="68"/>
      <c r="AC14" s="68">
        <v>24939.435579491645</v>
      </c>
    </row>
    <row r="15" spans="2:29" x14ac:dyDescent="0.25">
      <c r="B15" s="69" t="s">
        <v>160</v>
      </c>
      <c r="C15" s="68">
        <v>0</v>
      </c>
      <c r="D15" s="68">
        <v>200.33768810304022</v>
      </c>
      <c r="E15" s="68">
        <v>1214.7015679868321</v>
      </c>
      <c r="F15" s="68">
        <v>24939.435579491645</v>
      </c>
      <c r="G15" s="68">
        <v>719.48586407397966</v>
      </c>
      <c r="H15" s="68">
        <v>803.00274345564401</v>
      </c>
      <c r="I15" s="68">
        <v>462.58485504973277</v>
      </c>
      <c r="J15" s="68">
        <v>403.4010947017718</v>
      </c>
      <c r="K15" s="68">
        <v>102.86550209505329</v>
      </c>
      <c r="L15" s="68">
        <v>661.48487811363077</v>
      </c>
      <c r="M15" s="68">
        <v>2173.5681764006781</v>
      </c>
      <c r="N15" s="68">
        <v>31680.867949472005</v>
      </c>
      <c r="O15" s="68">
        <v>200.33768810304022</v>
      </c>
      <c r="P15" s="68">
        <v>1214.7015679868321</v>
      </c>
      <c r="Q15" s="68">
        <v>747.81523779882889</v>
      </c>
      <c r="R15" s="68">
        <v>181.01960101209619</v>
      </c>
      <c r="S15" s="68">
        <v>24.587479923716572</v>
      </c>
      <c r="T15" s="68">
        <v>-6.4309128584957751</v>
      </c>
      <c r="U15" s="68">
        <v>-1.5492511580998696</v>
      </c>
      <c r="V15" s="68">
        <v>127.49309067918905</v>
      </c>
      <c r="W15" s="68">
        <v>1187.2554503686783</v>
      </c>
      <c r="X15" s="68">
        <v>33.000109421942888</v>
      </c>
      <c r="Y15" s="68">
        <v>175.84943340172549</v>
      </c>
      <c r="Z15" s="68">
        <v>1492.6931732770488</v>
      </c>
      <c r="AA15" s="68">
        <v>332.41359013837581</v>
      </c>
      <c r="AB15" s="68">
        <v>5709.1862580948782</v>
      </c>
      <c r="AC15" s="68">
        <v>37390.054207566885</v>
      </c>
    </row>
    <row r="16" spans="2:29" hidden="1" x14ac:dyDescent="0.25"/>
    <row r="17" spans="2:22" hidden="1" x14ac:dyDescent="0.25">
      <c r="B17" s="32"/>
      <c r="C17" s="32" t="s">
        <v>176</v>
      </c>
      <c r="D17" s="32" t="s">
        <v>177</v>
      </c>
      <c r="E17" s="32" t="s">
        <v>178</v>
      </c>
      <c r="F17" s="32" t="s">
        <v>179</v>
      </c>
      <c r="G17" s="32" t="s">
        <v>180</v>
      </c>
      <c r="H17" s="32" t="s">
        <v>181</v>
      </c>
      <c r="I17" s="32" t="s">
        <v>182</v>
      </c>
      <c r="J17" s="32" t="s">
        <v>183</v>
      </c>
      <c r="K17" s="32" t="s">
        <v>184</v>
      </c>
      <c r="L17" s="32" t="s">
        <v>185</v>
      </c>
      <c r="M17" s="32" t="s">
        <v>186</v>
      </c>
      <c r="N17" s="32" t="s">
        <v>187</v>
      </c>
      <c r="O17" s="32" t="s">
        <v>188</v>
      </c>
      <c r="P17" s="32" t="s">
        <v>189</v>
      </c>
      <c r="Q17" s="32" t="s">
        <v>190</v>
      </c>
      <c r="R17" s="32" t="s">
        <v>191</v>
      </c>
      <c r="S17" s="32" t="s">
        <v>192</v>
      </c>
      <c r="T17" s="32" t="s">
        <v>193</v>
      </c>
      <c r="U17" s="32" t="s">
        <v>194</v>
      </c>
      <c r="V17" s="32" t="s">
        <v>195</v>
      </c>
    </row>
    <row r="18" spans="2:22" hidden="1" x14ac:dyDescent="0.25">
      <c r="B18" s="32" t="s">
        <v>13</v>
      </c>
      <c r="C18" s="32">
        <f>GETPIVOTDATA("Cost",$B$8,"Threshold",$B18,"Network","DSO","Component",D$10)+GETPIVOTDATA("Cost",$B$8,"Threshold",$B18,"Network","DSO","Component",G$10)</f>
        <v>200.33768810304022</v>
      </c>
      <c r="D18" s="32">
        <f>GETPIVOTDATA("Cost",$B$8,"Threshold",$B18,"Network","DSO","Component",E$10)+GETPIVOTDATA("Cost",$B$8,"Threshold",$B18,"Network","DSO","Component",M$10)</f>
        <v>0</v>
      </c>
      <c r="E18" s="32">
        <f t="shared" ref="E18" si="0">GETPIVOTDATA("Cost",$B$8,"Threshold",$B18,"Network","DSO","Component",F$10)</f>
        <v>0</v>
      </c>
      <c r="F18" s="32">
        <f>GETPIVOTDATA("Cost",$B$8,"Threshold",$B18,"Network","DSO","Component",H$10)</f>
        <v>0</v>
      </c>
      <c r="G18" s="32">
        <f t="shared" ref="G18:I18" si="1">GETPIVOTDATA("Cost",$B$8,"Threshold",$B18,"Network","DSO","Component",I$10)</f>
        <v>0</v>
      </c>
      <c r="H18" s="32">
        <f>GETPIVOTDATA("Cost",$B$8,"Threshold",$B18,"Network","DSO","Component",J$10)</f>
        <v>0</v>
      </c>
      <c r="I18" s="32">
        <f t="shared" si="1"/>
        <v>0</v>
      </c>
      <c r="J18" s="32">
        <f>GETPIVOTDATA("Cost",$B$8,"Threshold",$B18,"Network","DSO","Component",L$10)</f>
        <v>0</v>
      </c>
      <c r="K18" s="32">
        <f>GETPIVOTDATA("Cost",$B$8,"Threshold",$B18,"Network","TSO","Component",O$10)</f>
        <v>200.33768810304022</v>
      </c>
      <c r="L18" s="32">
        <f>GETPIVOTDATA("Cost",$B$8,"Threshold",$B18,"Network","TSO","Component",P$10)</f>
        <v>0</v>
      </c>
      <c r="M18" s="32">
        <f>GETPIVOTDATA("Cost",$B$8,"Threshold",$B18,"Network","TSO","Component",Q$10)</f>
        <v>0</v>
      </c>
      <c r="N18" s="32">
        <f>GETPIVOTDATA("Cost",$B$8,"Threshold",$B18,"Network","TSO","Component",R$10)</f>
        <v>0</v>
      </c>
      <c r="O18" s="32">
        <f t="shared" ref="O18" si="2">GETPIVOTDATA("Cost",$B$8,"Threshold",$B18,"Network","TSO","Component",S$10)</f>
        <v>0</v>
      </c>
      <c r="P18" s="32">
        <f>GETPIVOTDATA("Cost",$B$8,"Threshold",$B18,"Network","TSO","Component",T$10)+GETPIVOTDATA("Cost",$B$8,"Threshold",$B18,"Network","TSO","Component",U$10)</f>
        <v>0</v>
      </c>
      <c r="Q18" s="32">
        <f>GETPIVOTDATA("Cost",$B$8,"Threshold",$B18,"Network","TSO","Component",V$10)</f>
        <v>0</v>
      </c>
      <c r="R18" s="32">
        <f>GETPIVOTDATA("Cost",$B$8,"Threshold",$B18,"Network","TSO","Component",W$10)</f>
        <v>0</v>
      </c>
      <c r="S18" s="32">
        <f t="shared" ref="S18:V18" si="3">GETPIVOTDATA("Cost",$B$8,"Threshold",$B18,"Network","TSO","Component",X$10)</f>
        <v>0</v>
      </c>
      <c r="T18" s="32">
        <f t="shared" si="3"/>
        <v>0</v>
      </c>
      <c r="U18" s="32">
        <f t="shared" si="3"/>
        <v>0</v>
      </c>
      <c r="V18" s="32">
        <f t="shared" si="3"/>
        <v>332.41359013837581</v>
      </c>
    </row>
    <row r="19" spans="2:22" hidden="1" x14ac:dyDescent="0.25">
      <c r="B19" s="32" t="s">
        <v>149</v>
      </c>
      <c r="C19" s="32">
        <f>GETPIVOTDATA("Cost",$B$8,"Threshold",$B19,"Network","DSO","Component",D$10)+GETPIVOTDATA("Cost",$B$8,"Threshold",$B19,"Network","DSO","Component",G$10)+C18</f>
        <v>352.99592323206809</v>
      </c>
      <c r="D19" s="32">
        <f>GETPIVOTDATA("Cost",$B$8,"Threshold",$B19,"Network","DSO","Component",E$10)+GETPIVOTDATA("Cost",$B$8,"Threshold",$B19,"Network","DSO","Component",M$10)+D18</f>
        <v>1214.7015679868321</v>
      </c>
      <c r="E19" s="32">
        <f>GETPIVOTDATA("Cost",$B$8,"Threshold",$B19,"Network","DSO","Component",F$10)+E18</f>
        <v>0</v>
      </c>
      <c r="F19" s="32">
        <f>GETPIVOTDATA("Cost",$B$8,"Threshold",$B19,"Network","DSO","Component",H$10)+F18</f>
        <v>0</v>
      </c>
      <c r="G19" s="32">
        <f t="shared" ref="G19:J21" si="4">GETPIVOTDATA("Cost",$B$8,"Threshold",$B19,"Network","DSO","Component",I$10)+G18</f>
        <v>0</v>
      </c>
      <c r="H19" s="32">
        <f t="shared" si="4"/>
        <v>0</v>
      </c>
      <c r="I19" s="32">
        <f t="shared" si="4"/>
        <v>0</v>
      </c>
      <c r="J19" s="32">
        <f>GETPIVOTDATA("Cost",$B$8,"Threshold",$B19,"Network","DSO","Component",L$10)+J18</f>
        <v>0</v>
      </c>
      <c r="K19" s="32">
        <f>GETPIVOTDATA("Cost",$B$8,"Threshold",$B19,"Network","TSO","Component",O$10)+K18</f>
        <v>200.33768810304022</v>
      </c>
      <c r="L19" s="32">
        <f>GETPIVOTDATA("Cost",$B$8,"Threshold",$B19,"Network","TSO","Component",P$10)+L18</f>
        <v>1214.7015679868321</v>
      </c>
      <c r="M19" s="32">
        <f>GETPIVOTDATA("Cost",$B$8,"Threshold",$B19,"Network","TSO","Component",Q$10)+M18</f>
        <v>0</v>
      </c>
      <c r="N19" s="32">
        <f>GETPIVOTDATA("Cost",$B$8,"Threshold",$B19,"Network","TSO","Component",R$10)+N18</f>
        <v>0</v>
      </c>
      <c r="O19" s="32">
        <f t="shared" ref="O19:O21" si="5">GETPIVOTDATA("Cost",$B$8,"Threshold",$B19,"Network","TSO","Component",S$10)+O18</f>
        <v>24.587479923716572</v>
      </c>
      <c r="P19" s="32">
        <f>GETPIVOTDATA("Cost",$B$8,"Threshold",$B19,"Network","TSO","Component",T$10)+GETPIVOTDATA("Cost",$B$8,"Threshold",$B19,"Network","TSO","Component",U$10)+P18</f>
        <v>-2.9925615062233666</v>
      </c>
      <c r="Q19" s="32">
        <f>GETPIVOTDATA("Cost",$B$8,"Threshold",$B19,"Network","TSO","Component",V$10)+Q18</f>
        <v>127.49309067918905</v>
      </c>
      <c r="R19" s="32">
        <f>GETPIVOTDATA("Cost",$B$8,"Threshold",$B19,"Network","TSO","Component",W$10)+R18</f>
        <v>1187.2554503686783</v>
      </c>
      <c r="S19" s="32">
        <f t="shared" ref="S19:V21" si="6">GETPIVOTDATA("Cost",$B$8,"Threshold",$B19,"Network","TSO","Component",X$10)+S18</f>
        <v>33.000109421942888</v>
      </c>
      <c r="T19" s="32">
        <f t="shared" si="6"/>
        <v>87.924716700862746</v>
      </c>
      <c r="U19" s="32">
        <f t="shared" si="6"/>
        <v>639.72564569016379</v>
      </c>
      <c r="V19" s="32">
        <f t="shared" si="6"/>
        <v>332.41359013837581</v>
      </c>
    </row>
    <row r="20" spans="2:22" hidden="1" x14ac:dyDescent="0.25">
      <c r="B20" s="32" t="s">
        <v>162</v>
      </c>
      <c r="C20" s="32">
        <f t="shared" ref="C20:C21" si="7">GETPIVOTDATA("Cost",$B$8,"Threshold",$B20,"Network","DSO","Component",D$10)+GETPIVOTDATA("Cost",$B$8,"Threshold",$B20,"Network","DSO","Component",G$10)+C19</f>
        <v>919.82355217701991</v>
      </c>
      <c r="D20" s="32">
        <f t="shared" ref="D20:D21" si="8">GETPIVOTDATA("Cost",$B$8,"Threshold",$B20,"Network","DSO","Component",E$10)+GETPIVOTDATA("Cost",$B$8,"Threshold",$B20,"Network","DSO","Component",M$10)+D19</f>
        <v>3388.2697443875104</v>
      </c>
      <c r="E20" s="32">
        <f t="shared" ref="E20:E21" si="9">GETPIVOTDATA("Cost",$B$8,"Threshold",$B20,"Network","DSO","Component",F$10)+E19</f>
        <v>0</v>
      </c>
      <c r="F20" s="32">
        <f t="shared" ref="F20:F21" si="10">GETPIVOTDATA("Cost",$B$8,"Threshold",$B20,"Network","DSO","Component",H$10)+F19</f>
        <v>803.00274345564401</v>
      </c>
      <c r="G20" s="32">
        <f t="shared" si="4"/>
        <v>462.58485504973277</v>
      </c>
      <c r="H20" s="32">
        <f t="shared" si="4"/>
        <v>403.4010947017718</v>
      </c>
      <c r="I20" s="32">
        <f t="shared" si="4"/>
        <v>102.86550209505329</v>
      </c>
      <c r="J20" s="32">
        <f t="shared" si="4"/>
        <v>661.48487811363077</v>
      </c>
      <c r="K20" s="32">
        <f t="shared" ref="K20:N21" si="11">GETPIVOTDATA("Cost",$B$8,"Threshold",$B20,"Network","TSO","Component",O$10)+K19</f>
        <v>200.33768810304022</v>
      </c>
      <c r="L20" s="32">
        <f t="shared" si="11"/>
        <v>1214.7015679868321</v>
      </c>
      <c r="M20" s="32">
        <f t="shared" si="11"/>
        <v>747.81523779882889</v>
      </c>
      <c r="N20" s="32">
        <f t="shared" si="11"/>
        <v>181.01960101209619</v>
      </c>
      <c r="O20" s="32">
        <f t="shared" si="5"/>
        <v>24.587479923716572</v>
      </c>
      <c r="P20" s="32">
        <f t="shared" ref="P20:P21" si="12">GETPIVOTDATA("Cost",$B$8,"Threshold",$B20,"Network","TSO","Component",T$10)+GETPIVOTDATA("Cost",$B$8,"Threshold",$B20,"Network","TSO","Component",U$10)+P19</f>
        <v>-7.9801640165956442</v>
      </c>
      <c r="Q20" s="32">
        <f t="shared" ref="Q20:R21" si="13">GETPIVOTDATA("Cost",$B$8,"Threshold",$B20,"Network","TSO","Component",V$10)+Q19</f>
        <v>127.49309067918905</v>
      </c>
      <c r="R20" s="32">
        <f t="shared" si="13"/>
        <v>1187.2554503686783</v>
      </c>
      <c r="S20" s="32">
        <f t="shared" si="6"/>
        <v>33.000109421942888</v>
      </c>
      <c r="T20" s="32">
        <f t="shared" si="6"/>
        <v>175.84943340172549</v>
      </c>
      <c r="U20" s="32">
        <f t="shared" si="6"/>
        <v>1492.6931732770488</v>
      </c>
      <c r="V20" s="32">
        <f t="shared" si="6"/>
        <v>332.41359013837581</v>
      </c>
    </row>
    <row r="21" spans="2:22" hidden="1" x14ac:dyDescent="0.25">
      <c r="B21" s="32" t="s">
        <v>24</v>
      </c>
      <c r="C21" s="32">
        <f t="shared" si="7"/>
        <v>919.82355217701991</v>
      </c>
      <c r="D21" s="32">
        <f t="shared" si="8"/>
        <v>3388.2697443875104</v>
      </c>
      <c r="E21" s="32">
        <f t="shared" si="9"/>
        <v>24939.435579491645</v>
      </c>
      <c r="F21" s="32">
        <f t="shared" si="10"/>
        <v>803.00274345564401</v>
      </c>
      <c r="G21" s="32">
        <f t="shared" si="4"/>
        <v>462.58485504973277</v>
      </c>
      <c r="H21" s="32">
        <f t="shared" si="4"/>
        <v>403.4010947017718</v>
      </c>
      <c r="I21" s="32">
        <f t="shared" si="4"/>
        <v>102.86550209505329</v>
      </c>
      <c r="J21" s="32">
        <f t="shared" si="4"/>
        <v>661.48487811363077</v>
      </c>
      <c r="K21" s="32">
        <f t="shared" si="11"/>
        <v>200.33768810304022</v>
      </c>
      <c r="L21" s="32">
        <f t="shared" si="11"/>
        <v>1214.7015679868321</v>
      </c>
      <c r="M21" s="32">
        <f t="shared" si="11"/>
        <v>747.81523779882889</v>
      </c>
      <c r="N21" s="32">
        <f t="shared" si="11"/>
        <v>181.01960101209619</v>
      </c>
      <c r="O21" s="32">
        <f t="shared" si="5"/>
        <v>24.587479923716572</v>
      </c>
      <c r="P21" s="32">
        <f t="shared" si="12"/>
        <v>-7.9801640165956442</v>
      </c>
      <c r="Q21" s="32">
        <f t="shared" si="13"/>
        <v>127.49309067918905</v>
      </c>
      <c r="R21" s="32">
        <f t="shared" si="13"/>
        <v>1187.2554503686783</v>
      </c>
      <c r="S21" s="32">
        <f t="shared" si="6"/>
        <v>33.000109421942888</v>
      </c>
      <c r="T21" s="32">
        <f t="shared" si="6"/>
        <v>175.84943340172549</v>
      </c>
      <c r="U21" s="32">
        <f t="shared" si="6"/>
        <v>1492.6931732770488</v>
      </c>
      <c r="V21" s="32">
        <f t="shared" si="6"/>
        <v>332.41359013837581</v>
      </c>
    </row>
    <row r="22" spans="2:22" s="32" customFormat="1" x14ac:dyDescent="0.25"/>
    <row r="23" spans="2:22" s="32" customFormat="1" x14ac:dyDescent="0.25"/>
    <row r="24" spans="2:22" s="32" customFormat="1" ht="15.75" x14ac:dyDescent="0.25">
      <c r="B24" s="134" t="s">
        <v>234</v>
      </c>
    </row>
    <row r="25" spans="2:22" x14ac:dyDescent="0.25">
      <c r="B25" s="32"/>
      <c r="C25" s="32"/>
      <c r="D25" s="32"/>
      <c r="E25" s="32"/>
      <c r="F25" s="32"/>
      <c r="G25" s="32"/>
      <c r="H25" s="32"/>
      <c r="I25" s="32"/>
      <c r="J25" s="32"/>
      <c r="K25" s="32"/>
      <c r="L25" s="32"/>
      <c r="M25" s="32"/>
      <c r="N25" s="32"/>
      <c r="O25" s="32"/>
      <c r="P25" s="32"/>
      <c r="Q25" s="32"/>
      <c r="R25" s="32"/>
      <c r="S25" s="32"/>
      <c r="T25" s="32"/>
      <c r="U25" s="32"/>
      <c r="V25" s="32"/>
    </row>
    <row r="26" spans="2:22" ht="75" x14ac:dyDescent="0.25">
      <c r="B26" s="110"/>
      <c r="C26" s="145" t="s">
        <v>196</v>
      </c>
      <c r="D26" s="146" t="s">
        <v>197</v>
      </c>
      <c r="E26" s="146" t="s">
        <v>198</v>
      </c>
      <c r="F26" s="146" t="s">
        <v>41</v>
      </c>
      <c r="G26" s="146" t="s">
        <v>199</v>
      </c>
      <c r="H26" s="146" t="s">
        <v>200</v>
      </c>
      <c r="I26" s="146" t="s">
        <v>201</v>
      </c>
      <c r="J26" s="146" t="s">
        <v>202</v>
      </c>
      <c r="K26" s="146" t="s">
        <v>203</v>
      </c>
      <c r="L26" s="146" t="s">
        <v>204</v>
      </c>
      <c r="M26" s="146" t="s">
        <v>50</v>
      </c>
      <c r="N26" s="146" t="s">
        <v>205</v>
      </c>
      <c r="O26" s="146" t="s">
        <v>15</v>
      </c>
      <c r="P26" s="147" t="s">
        <v>206</v>
      </c>
      <c r="Q26" s="32"/>
      <c r="R26" s="32"/>
      <c r="S26" s="32"/>
      <c r="T26" s="32"/>
      <c r="U26" s="32"/>
      <c r="V26" s="32"/>
    </row>
    <row r="27" spans="2:22" x14ac:dyDescent="0.25">
      <c r="B27" s="122" t="s">
        <v>13</v>
      </c>
      <c r="C27" s="123">
        <f>C18+K18</f>
        <v>400.67537620608044</v>
      </c>
      <c r="D27" s="124">
        <f>D18+L18</f>
        <v>0</v>
      </c>
      <c r="E27" s="124">
        <f>E18</f>
        <v>0</v>
      </c>
      <c r="F27" s="124">
        <f>F18</f>
        <v>0</v>
      </c>
      <c r="G27" s="124">
        <f>G18+O18</f>
        <v>0</v>
      </c>
      <c r="H27" s="124">
        <f>H18</f>
        <v>0</v>
      </c>
      <c r="I27" s="124">
        <f>I18+Q18+S18</f>
        <v>0</v>
      </c>
      <c r="J27" s="124">
        <f>J18+R18</f>
        <v>0</v>
      </c>
      <c r="K27" s="124">
        <f>M18</f>
        <v>0</v>
      </c>
      <c r="L27" s="124">
        <f>N18</f>
        <v>0</v>
      </c>
      <c r="M27" s="124">
        <f>T18</f>
        <v>0</v>
      </c>
      <c r="N27" s="124">
        <f t="shared" ref="N27:O30" si="14">U18</f>
        <v>0</v>
      </c>
      <c r="O27" s="124">
        <f t="shared" si="14"/>
        <v>332.41359013837581</v>
      </c>
      <c r="P27" s="125">
        <f>P18</f>
        <v>0</v>
      </c>
      <c r="Q27" s="32"/>
      <c r="R27" s="32"/>
      <c r="S27" s="32"/>
      <c r="T27" s="32"/>
      <c r="U27" s="32"/>
      <c r="V27" s="32"/>
    </row>
    <row r="28" spans="2:22" x14ac:dyDescent="0.25">
      <c r="B28" s="126" t="s">
        <v>208</v>
      </c>
      <c r="C28" s="127">
        <f t="shared" ref="C28:D30" si="15">C19+K19</f>
        <v>553.33361133510834</v>
      </c>
      <c r="D28" s="128">
        <f t="shared" si="15"/>
        <v>2429.4031359736641</v>
      </c>
      <c r="E28" s="128">
        <f t="shared" ref="E28:F30" si="16">E19</f>
        <v>0</v>
      </c>
      <c r="F28" s="128">
        <f t="shared" si="16"/>
        <v>0</v>
      </c>
      <c r="G28" s="128">
        <f t="shared" ref="G28:G30" si="17">G19+O19</f>
        <v>24.587479923716572</v>
      </c>
      <c r="H28" s="128">
        <f t="shared" ref="H28:H30" si="18">H19</f>
        <v>0</v>
      </c>
      <c r="I28" s="128">
        <f t="shared" ref="I28:I30" si="19">I19+Q19+S19</f>
        <v>160.49320010113195</v>
      </c>
      <c r="J28" s="128">
        <f t="shared" ref="J28:J30" si="20">J19+R19</f>
        <v>1187.2554503686783</v>
      </c>
      <c r="K28" s="128">
        <f t="shared" ref="K28:L30" si="21">M19</f>
        <v>0</v>
      </c>
      <c r="L28" s="128">
        <f t="shared" si="21"/>
        <v>0</v>
      </c>
      <c r="M28" s="128">
        <f t="shared" ref="M28:M30" si="22">T19</f>
        <v>87.924716700862746</v>
      </c>
      <c r="N28" s="128">
        <f t="shared" si="14"/>
        <v>639.72564569016379</v>
      </c>
      <c r="O28" s="128">
        <f t="shared" si="14"/>
        <v>332.41359013837581</v>
      </c>
      <c r="P28" s="129">
        <f t="shared" ref="P28:P30" si="23">P19</f>
        <v>-2.9925615062233666</v>
      </c>
      <c r="Q28" s="32"/>
      <c r="R28" s="32"/>
      <c r="S28" s="32"/>
      <c r="T28" s="32"/>
      <c r="U28" s="32"/>
      <c r="V28" s="32"/>
    </row>
    <row r="29" spans="2:22" x14ac:dyDescent="0.25">
      <c r="B29" s="126" t="s">
        <v>207</v>
      </c>
      <c r="C29" s="127">
        <f t="shared" si="15"/>
        <v>1120.1612402800602</v>
      </c>
      <c r="D29" s="128">
        <f t="shared" si="15"/>
        <v>4602.9713123743422</v>
      </c>
      <c r="E29" s="128">
        <f t="shared" si="16"/>
        <v>0</v>
      </c>
      <c r="F29" s="128">
        <f t="shared" si="16"/>
        <v>803.00274345564401</v>
      </c>
      <c r="G29" s="128">
        <f t="shared" si="17"/>
        <v>487.17233497344932</v>
      </c>
      <c r="H29" s="128">
        <f t="shared" si="18"/>
        <v>403.4010947017718</v>
      </c>
      <c r="I29" s="128">
        <f t="shared" si="19"/>
        <v>263.35870219618522</v>
      </c>
      <c r="J29" s="128">
        <f t="shared" si="20"/>
        <v>1848.740328482309</v>
      </c>
      <c r="K29" s="128">
        <f t="shared" si="21"/>
        <v>747.81523779882889</v>
      </c>
      <c r="L29" s="128">
        <f t="shared" si="21"/>
        <v>181.01960101209619</v>
      </c>
      <c r="M29" s="128">
        <f t="shared" si="22"/>
        <v>175.84943340172549</v>
      </c>
      <c r="N29" s="128">
        <f t="shared" si="14"/>
        <v>1492.6931732770488</v>
      </c>
      <c r="O29" s="128">
        <f t="shared" si="14"/>
        <v>332.41359013837581</v>
      </c>
      <c r="P29" s="129">
        <f t="shared" si="23"/>
        <v>-7.9801640165956442</v>
      </c>
      <c r="Q29" s="32"/>
      <c r="R29" s="32"/>
      <c r="S29" s="32"/>
      <c r="T29" s="32"/>
      <c r="U29" s="32"/>
      <c r="V29" s="32"/>
    </row>
    <row r="30" spans="2:22" x14ac:dyDescent="0.25">
      <c r="B30" s="130" t="s">
        <v>24</v>
      </c>
      <c r="C30" s="131">
        <f t="shared" si="15"/>
        <v>1120.1612402800602</v>
      </c>
      <c r="D30" s="132">
        <f t="shared" si="15"/>
        <v>4602.9713123743422</v>
      </c>
      <c r="E30" s="132">
        <f t="shared" si="16"/>
        <v>24939.435579491645</v>
      </c>
      <c r="F30" s="132">
        <f t="shared" si="16"/>
        <v>803.00274345564401</v>
      </c>
      <c r="G30" s="132">
        <f t="shared" si="17"/>
        <v>487.17233497344932</v>
      </c>
      <c r="H30" s="132">
        <f t="shared" si="18"/>
        <v>403.4010947017718</v>
      </c>
      <c r="I30" s="132">
        <f t="shared" si="19"/>
        <v>263.35870219618522</v>
      </c>
      <c r="J30" s="132">
        <f t="shared" si="20"/>
        <v>1848.740328482309</v>
      </c>
      <c r="K30" s="132">
        <f t="shared" si="21"/>
        <v>747.81523779882889</v>
      </c>
      <c r="L30" s="132">
        <f t="shared" si="21"/>
        <v>181.01960101209619</v>
      </c>
      <c r="M30" s="132">
        <f t="shared" si="22"/>
        <v>175.84943340172549</v>
      </c>
      <c r="N30" s="132">
        <f t="shared" si="14"/>
        <v>1492.6931732770488</v>
      </c>
      <c r="O30" s="132">
        <f t="shared" si="14"/>
        <v>332.41359013837581</v>
      </c>
      <c r="P30" s="133">
        <f t="shared" si="23"/>
        <v>-7.9801640165956442</v>
      </c>
      <c r="Q30" s="32"/>
      <c r="R30" s="32"/>
      <c r="S30" s="32"/>
      <c r="T30" s="32"/>
      <c r="U30" s="32"/>
      <c r="V30" s="32"/>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4110-389B-4535-8A76-1F15754EA7AD}">
  <dimension ref="B1:G37"/>
  <sheetViews>
    <sheetView zoomScale="55" zoomScaleNormal="55" workbookViewId="0"/>
  </sheetViews>
  <sheetFormatPr baseColWidth="10" defaultColWidth="9.140625" defaultRowHeight="15" x14ac:dyDescent="0.25"/>
  <cols>
    <col min="2" max="2" width="12.85546875" bestFit="1" customWidth="1"/>
    <col min="3" max="3" width="15.28515625" bestFit="1" customWidth="1"/>
    <col min="4" max="4" width="11.85546875" bestFit="1" customWidth="1"/>
    <col min="5" max="5" width="13.5703125" bestFit="1" customWidth="1"/>
    <col min="6" max="6" width="12.5703125" bestFit="1" customWidth="1"/>
    <col min="7" max="7" width="11.85546875" bestFit="1" customWidth="1"/>
  </cols>
  <sheetData>
    <row r="1" spans="2:7" s="32" customFormat="1" x14ac:dyDescent="0.25"/>
    <row r="2" spans="2:7" s="32" customFormat="1" ht="21" x14ac:dyDescent="0.35">
      <c r="B2" s="135" t="s">
        <v>236</v>
      </c>
    </row>
    <row r="4" spans="2:7" s="32" customFormat="1" x14ac:dyDescent="0.25">
      <c r="B4" s="67" t="s">
        <v>153</v>
      </c>
      <c r="C4" s="32" t="s">
        <v>164</v>
      </c>
    </row>
    <row r="5" spans="2:7" s="32" customFormat="1" x14ac:dyDescent="0.25">
      <c r="B5" s="67" t="s">
        <v>154</v>
      </c>
      <c r="C5" s="32" t="s">
        <v>164</v>
      </c>
    </row>
    <row r="6" spans="2:7" s="32" customFormat="1" x14ac:dyDescent="0.25">
      <c r="B6" s="67" t="s">
        <v>155</v>
      </c>
      <c r="C6" s="32" t="s">
        <v>164</v>
      </c>
    </row>
    <row r="8" spans="2:7" x14ac:dyDescent="0.25">
      <c r="B8" s="67" t="s">
        <v>163</v>
      </c>
      <c r="C8" s="67" t="s">
        <v>161</v>
      </c>
    </row>
    <row r="9" spans="2:7" x14ac:dyDescent="0.25">
      <c r="B9" s="67" t="s">
        <v>159</v>
      </c>
      <c r="C9" s="32" t="s">
        <v>13</v>
      </c>
      <c r="D9" s="32" t="s">
        <v>24</v>
      </c>
      <c r="E9" s="32" t="s">
        <v>162</v>
      </c>
      <c r="F9" s="32" t="s">
        <v>149</v>
      </c>
      <c r="G9" s="32" t="s">
        <v>160</v>
      </c>
    </row>
    <row r="10" spans="2:7" x14ac:dyDescent="0.25">
      <c r="B10" s="70" t="s">
        <v>9</v>
      </c>
      <c r="C10" s="68">
        <v>31.675293930248277</v>
      </c>
      <c r="D10" s="68">
        <v>683.99807048716718</v>
      </c>
      <c r="E10" s="68">
        <v>189.0171033529021</v>
      </c>
      <c r="F10" s="68">
        <v>123.00146189888699</v>
      </c>
      <c r="G10" s="68">
        <v>1027.6919296692045</v>
      </c>
    </row>
    <row r="11" spans="2:7" x14ac:dyDescent="0.25">
      <c r="B11" s="70" t="s">
        <v>10</v>
      </c>
      <c r="C11" s="68">
        <v>46.043587232311509</v>
      </c>
      <c r="D11" s="68">
        <v>1356.4773846818746</v>
      </c>
      <c r="E11" s="68">
        <v>405.96930387823335</v>
      </c>
      <c r="F11" s="68">
        <v>283.92530674675163</v>
      </c>
      <c r="G11" s="68">
        <v>2092.4155825391708</v>
      </c>
    </row>
    <row r="12" spans="2:7" x14ac:dyDescent="0.25">
      <c r="B12" s="70" t="s">
        <v>53</v>
      </c>
      <c r="C12" s="68">
        <v>10.962653081525135</v>
      </c>
      <c r="D12" s="68">
        <v>82.890993897430477</v>
      </c>
      <c r="E12" s="68">
        <v>84.392597495984688</v>
      </c>
      <c r="F12" s="68">
        <v>56.590205285066695</v>
      </c>
      <c r="G12" s="68">
        <v>234.83644976000699</v>
      </c>
    </row>
    <row r="13" spans="2:7" x14ac:dyDescent="0.25">
      <c r="B13" s="70" t="s">
        <v>54</v>
      </c>
      <c r="C13" s="68">
        <v>0</v>
      </c>
      <c r="D13" s="68">
        <v>1.3994622297106322E-3</v>
      </c>
      <c r="E13" s="68">
        <v>2.3056184709838505</v>
      </c>
      <c r="F13" s="68">
        <v>2.5849908673278503</v>
      </c>
      <c r="G13" s="68">
        <v>4.8920088005414115</v>
      </c>
    </row>
    <row r="14" spans="2:7" x14ac:dyDescent="0.25">
      <c r="B14" s="70" t="s">
        <v>55</v>
      </c>
      <c r="C14" s="68">
        <v>20.971645116720559</v>
      </c>
      <c r="D14" s="68">
        <v>553.59976791880365</v>
      </c>
      <c r="E14" s="68">
        <v>149.55548876712714</v>
      </c>
      <c r="F14" s="68">
        <v>95.066919061402288</v>
      </c>
      <c r="G14" s="68">
        <v>819.19382086405358</v>
      </c>
    </row>
    <row r="15" spans="2:7" x14ac:dyDescent="0.25">
      <c r="B15" s="70" t="s">
        <v>56</v>
      </c>
      <c r="C15" s="68">
        <v>103.23143929717331</v>
      </c>
      <c r="D15" s="68">
        <v>5889.1745964629381</v>
      </c>
      <c r="E15" s="68">
        <v>1822.2560655475763</v>
      </c>
      <c r="F15" s="68">
        <v>1160.9546759940442</v>
      </c>
      <c r="G15" s="68">
        <v>8975.6167773017314</v>
      </c>
    </row>
    <row r="16" spans="2:7" x14ac:dyDescent="0.25">
      <c r="B16" s="70" t="s">
        <v>57</v>
      </c>
      <c r="C16" s="68">
        <v>3.1557855326213686</v>
      </c>
      <c r="D16" s="68">
        <v>245.21205867135666</v>
      </c>
      <c r="E16" s="68">
        <v>45.978896707543953</v>
      </c>
      <c r="F16" s="68">
        <v>29.719074576918302</v>
      </c>
      <c r="G16" s="68">
        <v>324.06581548844031</v>
      </c>
    </row>
    <row r="17" spans="2:7" x14ac:dyDescent="0.25">
      <c r="B17" s="70" t="s">
        <v>58</v>
      </c>
      <c r="C17" s="68">
        <v>0.12686987487706231</v>
      </c>
      <c r="D17" s="68">
        <v>17.647062961921826</v>
      </c>
      <c r="E17" s="68">
        <v>4.3392196721125851</v>
      </c>
      <c r="F17" s="68">
        <v>2.4790221142154514</v>
      </c>
      <c r="G17" s="68">
        <v>24.592174623126922</v>
      </c>
    </row>
    <row r="18" spans="2:7" x14ac:dyDescent="0.25">
      <c r="B18" s="70" t="s">
        <v>59</v>
      </c>
      <c r="C18" s="68">
        <v>7.3136900763733532</v>
      </c>
      <c r="D18" s="68">
        <v>330.49925388499457</v>
      </c>
      <c r="E18" s="68">
        <v>103.50656263432971</v>
      </c>
      <c r="F18" s="68">
        <v>96.829320718173562</v>
      </c>
      <c r="G18" s="68">
        <v>538.14882731387115</v>
      </c>
    </row>
    <row r="19" spans="2:7" x14ac:dyDescent="0.25">
      <c r="B19" s="70" t="s">
        <v>60</v>
      </c>
      <c r="C19" s="68">
        <v>26.007025491227409</v>
      </c>
      <c r="D19" s="68">
        <v>1922.9546035549927</v>
      </c>
      <c r="E19" s="68">
        <v>492.31464309992094</v>
      </c>
      <c r="F19" s="68">
        <v>430.89367949321502</v>
      </c>
      <c r="G19" s="68">
        <v>2872.169951639356</v>
      </c>
    </row>
    <row r="20" spans="2:7" x14ac:dyDescent="0.25">
      <c r="B20" s="70" t="s">
        <v>61</v>
      </c>
      <c r="C20" s="68">
        <v>0.64919974436856687</v>
      </c>
      <c r="D20" s="68">
        <v>11.307700194714437</v>
      </c>
      <c r="E20" s="68">
        <v>45.429800184377207</v>
      </c>
      <c r="F20" s="68">
        <v>27.865095346902969</v>
      </c>
      <c r="G20" s="68">
        <v>85.251795470363177</v>
      </c>
    </row>
    <row r="21" spans="2:7" x14ac:dyDescent="0.25">
      <c r="B21" s="70" t="s">
        <v>62</v>
      </c>
      <c r="C21" s="68">
        <v>70.52898248157662</v>
      </c>
      <c r="D21" s="68">
        <v>2608.8624125828619</v>
      </c>
      <c r="E21" s="68">
        <v>575.60542022775462</v>
      </c>
      <c r="F21" s="68">
        <v>385.19598697220613</v>
      </c>
      <c r="G21" s="68">
        <v>3640.1928022643997</v>
      </c>
    </row>
    <row r="22" spans="2:7" x14ac:dyDescent="0.25">
      <c r="B22" s="70" t="s">
        <v>63</v>
      </c>
      <c r="C22" s="68">
        <v>9.875686448772349</v>
      </c>
      <c r="D22" s="68">
        <v>203.43660319693009</v>
      </c>
      <c r="E22" s="68">
        <v>50.556231626822473</v>
      </c>
      <c r="F22" s="68">
        <v>26.85487638860031</v>
      </c>
      <c r="G22" s="68">
        <v>290.7233976611252</v>
      </c>
    </row>
    <row r="23" spans="2:7" x14ac:dyDescent="0.25">
      <c r="B23" s="70" t="s">
        <v>64</v>
      </c>
      <c r="C23" s="68">
        <v>36.138951232997805</v>
      </c>
      <c r="D23" s="68">
        <v>679.23473270500563</v>
      </c>
      <c r="E23" s="68">
        <v>201.55344124550976</v>
      </c>
      <c r="F23" s="68">
        <v>120.24149681518168</v>
      </c>
      <c r="G23" s="68">
        <v>1037.168621998695</v>
      </c>
    </row>
    <row r="24" spans="2:7" x14ac:dyDescent="0.25">
      <c r="B24" s="70" t="s">
        <v>65</v>
      </c>
      <c r="C24" s="68">
        <v>0</v>
      </c>
      <c r="D24" s="68">
        <v>155.50003683354043</v>
      </c>
      <c r="E24" s="68">
        <v>65.86604044866192</v>
      </c>
      <c r="F24" s="68">
        <v>61.299719523994597</v>
      </c>
      <c r="G24" s="68">
        <v>282.66579680619697</v>
      </c>
    </row>
    <row r="25" spans="2:7" x14ac:dyDescent="0.25">
      <c r="B25" s="70" t="s">
        <v>66</v>
      </c>
      <c r="C25" s="68">
        <v>111.64661819929772</v>
      </c>
      <c r="D25" s="68">
        <v>3846.5241304779865</v>
      </c>
      <c r="E25" s="68">
        <v>1009.7347698584069</v>
      </c>
      <c r="F25" s="68">
        <v>692.51207166059237</v>
      </c>
      <c r="G25" s="68">
        <v>5660.4175901962835</v>
      </c>
    </row>
    <row r="26" spans="2:7" x14ac:dyDescent="0.25">
      <c r="B26" s="70" t="s">
        <v>67</v>
      </c>
      <c r="C26" s="68">
        <v>25.715355389178903</v>
      </c>
      <c r="D26" s="68">
        <v>7.5765463259565564</v>
      </c>
      <c r="E26" s="68">
        <v>69.939586335351294</v>
      </c>
      <c r="F26" s="68">
        <v>29.744647566706966</v>
      </c>
      <c r="G26" s="68">
        <v>132.97613561719371</v>
      </c>
    </row>
    <row r="27" spans="2:7" x14ac:dyDescent="0.25">
      <c r="B27" s="70" t="s">
        <v>68</v>
      </c>
      <c r="C27" s="68">
        <v>0.67007616971433215</v>
      </c>
      <c r="D27" s="68">
        <v>30.204967973089747</v>
      </c>
      <c r="E27" s="68">
        <v>12.881367144917697</v>
      </c>
      <c r="F27" s="68">
        <v>10.900631860516913</v>
      </c>
      <c r="G27" s="68">
        <v>54.657043148238685</v>
      </c>
    </row>
    <row r="28" spans="2:7" x14ac:dyDescent="0.25">
      <c r="B28" s="70" t="s">
        <v>69</v>
      </c>
      <c r="C28" s="68">
        <v>7.2298284607012491</v>
      </c>
      <c r="D28" s="68">
        <v>18.299307776795459</v>
      </c>
      <c r="E28" s="68">
        <v>34.797747228984228</v>
      </c>
      <c r="F28" s="68">
        <v>17.504247304987267</v>
      </c>
      <c r="G28" s="68">
        <v>77.831130771468196</v>
      </c>
    </row>
    <row r="29" spans="2:7" x14ac:dyDescent="0.25">
      <c r="B29" s="70" t="s">
        <v>70</v>
      </c>
      <c r="C29" s="68">
        <v>0</v>
      </c>
      <c r="D29" s="68">
        <v>5.676778754304105E-4</v>
      </c>
      <c r="E29" s="68">
        <v>3.118745594684583</v>
      </c>
      <c r="F29" s="68">
        <v>1.5027911894391388</v>
      </c>
      <c r="G29" s="68">
        <v>4.622104461999152</v>
      </c>
    </row>
    <row r="30" spans="2:7" x14ac:dyDescent="0.25">
      <c r="B30" s="70" t="s">
        <v>71</v>
      </c>
      <c r="C30" s="68">
        <v>104.81768185298728</v>
      </c>
      <c r="D30" s="68">
        <v>2893.0666239457823</v>
      </c>
      <c r="E30" s="68">
        <v>702.04481606988281</v>
      </c>
      <c r="F30" s="68">
        <v>415.41555710185582</v>
      </c>
      <c r="G30" s="68">
        <v>4115.3446789705085</v>
      </c>
    </row>
    <row r="31" spans="2:7" x14ac:dyDescent="0.25">
      <c r="B31" s="70" t="s">
        <v>72</v>
      </c>
      <c r="C31" s="68">
        <v>66.612185725628919</v>
      </c>
      <c r="D31" s="68">
        <v>1354.2083215527532</v>
      </c>
      <c r="E31" s="68">
        <v>495.83821438375992</v>
      </c>
      <c r="F31" s="68">
        <v>261.59016772375969</v>
      </c>
      <c r="G31" s="68">
        <v>2178.2488893859017</v>
      </c>
    </row>
    <row r="32" spans="2:7" x14ac:dyDescent="0.25">
      <c r="B32" s="70" t="s">
        <v>73</v>
      </c>
      <c r="C32" s="68">
        <v>3.8245358049491283</v>
      </c>
      <c r="D32" s="68">
        <v>196.67714325498576</v>
      </c>
      <c r="E32" s="68">
        <v>80.06529444968686</v>
      </c>
      <c r="F32" s="68">
        <v>64.754465011899697</v>
      </c>
      <c r="G32" s="68">
        <v>345.32143852152149</v>
      </c>
    </row>
    <row r="33" spans="2:7" x14ac:dyDescent="0.25">
      <c r="B33" s="70" t="s">
        <v>74</v>
      </c>
      <c r="C33" s="68">
        <v>22.047219215282233</v>
      </c>
      <c r="D33" s="68">
        <v>1348.037869794548</v>
      </c>
      <c r="E33" s="68">
        <v>219.53093904726995</v>
      </c>
      <c r="F33" s="68">
        <v>160.73451130940853</v>
      </c>
      <c r="G33" s="68">
        <v>1750.3505393665089</v>
      </c>
    </row>
    <row r="34" spans="2:7" x14ac:dyDescent="0.25">
      <c r="B34" s="70" t="s">
        <v>12</v>
      </c>
      <c r="C34" s="68">
        <v>2.6560531631434663</v>
      </c>
      <c r="D34" s="68">
        <v>11.372727194335676</v>
      </c>
      <c r="E34" s="68">
        <v>32.566734125447852</v>
      </c>
      <c r="F34" s="68">
        <v>24.911384985189283</v>
      </c>
      <c r="G34" s="68">
        <v>71.506899468116274</v>
      </c>
    </row>
    <row r="35" spans="2:7" x14ac:dyDescent="0.25">
      <c r="B35" s="70" t="s">
        <v>75</v>
      </c>
      <c r="C35" s="68">
        <v>0.77826152608049737</v>
      </c>
      <c r="D35" s="68">
        <v>30.665715692137002</v>
      </c>
      <c r="E35" s="68">
        <v>24.382734414047782</v>
      </c>
      <c r="F35" s="68">
        <v>19.531464958878459</v>
      </c>
      <c r="G35" s="68">
        <v>75.358176591143746</v>
      </c>
    </row>
    <row r="36" spans="2:7" x14ac:dyDescent="0.25">
      <c r="B36" s="70" t="s">
        <v>76</v>
      </c>
      <c r="C36" s="68">
        <v>20.410341296699283</v>
      </c>
      <c r="D36" s="68">
        <v>462.00498032864022</v>
      </c>
      <c r="E36" s="68">
        <v>114.92697733748184</v>
      </c>
      <c r="F36" s="68">
        <v>76.451529904900411</v>
      </c>
      <c r="G36" s="68">
        <v>673.7938288677218</v>
      </c>
    </row>
    <row r="37" spans="2:7" x14ac:dyDescent="0.25">
      <c r="B37" s="70" t="s">
        <v>160</v>
      </c>
      <c r="C37" s="68">
        <v>733.08896634445637</v>
      </c>
      <c r="D37" s="68">
        <v>24939.435579491645</v>
      </c>
      <c r="E37" s="68">
        <v>7038.4743593497624</v>
      </c>
      <c r="F37" s="68">
        <v>4679.0553023810226</v>
      </c>
      <c r="G37" s="68">
        <v>37390.054207566893</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vt:lpstr>
      <vt:lpstr>File structure</vt:lpstr>
      <vt:lpstr>Structure</vt:lpstr>
      <vt:lpstr>Type 1 - Transport network</vt:lpstr>
      <vt:lpstr>Type 2 - Distribution network</vt:lpstr>
      <vt:lpstr>Type 1 - Overall cost curve</vt:lpstr>
      <vt:lpstr>Type 1 - Detailed cost curve</vt:lpstr>
      <vt:lpstr>Type 1 - National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2022-05-09T11:38:47Z</dcterms:modified>
</cp:coreProperties>
</file>